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95" windowWidth="11625" windowHeight="4380" tabRatio="948" activeTab="0"/>
  </bookViews>
  <sheets>
    <sheet name="Прил1(дох.) 2020 доп.план" sheetId="1" r:id="rId1"/>
  </sheets>
  <definedNames>
    <definedName name="_xlnm.Print_Titles" localSheetId="0">'Прил1(дох.) 2020 доп.план'!$11:$12</definedName>
    <definedName name="_xlnm.Print_Area" localSheetId="0">'Прил1(дох.) 2020 доп.план'!$A$1:$G$196</definedName>
  </definedNames>
  <calcPr fullCalcOnLoad="1"/>
</workbook>
</file>

<file path=xl/sharedStrings.xml><?xml version="1.0" encoding="utf-8"?>
<sst xmlns="http://schemas.openxmlformats.org/spreadsheetml/2006/main" count="373" uniqueCount="357">
  <si>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</si>
  <si>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</si>
  <si>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</si>
  <si>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</si>
  <si>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</si>
  <si>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</si>
  <si>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</si>
  <si>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</si>
  <si>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</si>
  <si>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</si>
  <si>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</si>
  <si>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</si>
  <si>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</si>
  <si>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</si>
  <si>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</si>
  <si>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</si>
  <si>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</si>
  <si>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</si>
  <si>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</si>
  <si>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</si>
  <si>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</si>
  <si>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</si>
  <si>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</si>
  <si>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</si>
  <si>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</si>
  <si>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</si>
  <si>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</si>
  <si>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</si>
  <si>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</si>
  <si>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</si>
  <si>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</si>
  <si>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</si>
  <si>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</si>
  <si>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</si>
  <si>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</si>
  <si>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</si>
  <si>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</si>
  <si>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</si>
  <si>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</si>
  <si>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</si>
  <si>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</si>
  <si>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</si>
  <si>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</si>
  <si>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</si>
  <si>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</si>
  <si>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</si>
  <si>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</si>
  <si>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070 1 08 07150 01 1000 110</t>
  </si>
  <si>
    <t>182 1 08 03010 01 1000 110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</si>
  <si>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</si>
  <si>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</si>
  <si>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</si>
  <si>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</si>
  <si>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</si>
  <si>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</si>
  <si>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</si>
  <si>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</si>
  <si>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</si>
  <si>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</si>
  <si>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</si>
  <si>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</si>
  <si>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</si>
  <si>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</si>
  <si>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</si>
  <si>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</si>
  <si>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</si>
  <si>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</si>
  <si>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</si>
  <si>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</si>
  <si>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</si>
  <si>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</si>
  <si>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</si>
  <si>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</si>
  <si>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</si>
  <si>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</si>
  <si>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</si>
  <si>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</si>
  <si>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</si>
  <si>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</si>
  <si>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</si>
  <si>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</si>
  <si>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</si>
  <si>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</si>
  <si>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</si>
  <si>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</si>
  <si>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</si>
  <si>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</si>
  <si>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</si>
  <si>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</si>
  <si>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</si>
  <si>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000 111 07000 00 0000 120</t>
  </si>
  <si>
    <t>056 1 13 01994 04 0002 130</t>
  </si>
  <si>
    <t>080 111 07014 04 0000 120</t>
  </si>
  <si>
    <t>070 1 11 09044 04 0003 120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</si>
  <si>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</si>
  <si>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</si>
  <si>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</si>
  <si>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</si>
  <si>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</si>
  <si>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>070 2 02 29999 04 0010 150</t>
  </si>
  <si>
    <t>056 202 29999 04 0024 150</t>
  </si>
  <si>
    <t>070 202 29999 04 0032 150</t>
  </si>
  <si>
    <t xml:space="preserve"> 070 2 02 29999 04 0005 150 </t>
  </si>
  <si>
    <t xml:space="preserve"> 070 2 02 29999 04 0004 150 </t>
  </si>
  <si>
    <t>070 202 29999 04 0036 150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</si>
  <si>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</si>
  <si>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</si>
  <si>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</si>
  <si>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>070 202 29999 04 0038 150</t>
  </si>
  <si>
    <t xml:space="preserve">056 2 02 29999 04 0026 150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</si>
  <si>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</si>
  <si>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070 2 02 29999 04 0001 150 </t>
  </si>
  <si>
    <t>051 2 02 25228 04 0000 150</t>
  </si>
  <si>
    <t>056 2 02 29999 04 0006 150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</si>
  <si>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</si>
  <si>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</si>
  <si>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</si>
  <si>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</si>
  <si>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</si>
  <si>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</si>
  <si>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</si>
  <si>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</si>
  <si>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</si>
  <si>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</si>
  <si>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</si>
  <si>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</si>
  <si>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</si>
  <si>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</si>
  <si>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</si>
  <si>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</si>
  <si>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</si>
  <si>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</si>
  <si>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</si>
  <si>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056 2 02 30024 04 0010 150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</si>
  <si>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</si>
  <si>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</si>
  <si>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</si>
  <si>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</si>
  <si>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</si>
  <si>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</si>
  <si>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</si>
  <si>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</si>
  <si>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</si>
  <si>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</si>
  <si>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</si>
  <si>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</si>
  <si>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</si>
  <si>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</si>
  <si>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</si>
  <si>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070 2 02 30024 04 0002 150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</si>
  <si>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</si>
  <si>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</si>
  <si>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</si>
  <si>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</si>
  <si>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</si>
  <si>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000 2 02 40000 00 0000 150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</si>
  <si>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</si>
  <si>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Прочие межбюджетные трансферты, передаваемые бюджетам городских округов</t>
  </si>
  <si>
    <t>000 2 02 49999 04 0000 150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</si>
  <si>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</si>
  <si>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</si>
  <si>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</si>
  <si>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</si>
  <si>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</si>
  <si>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</si>
  <si>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</si>
  <si>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</si>
  <si>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</si>
  <si>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</si>
  <si>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  (на проектирование и строительство дошкольных образовательных организаций)</t>
  </si>
  <si>
    <t>Прочие субсидии бюджетам городских округов                        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</si>
  <si>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</si>
  <si>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 (на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</si>
  <si>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</si>
  <si>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</si>
  <si>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</si>
  <si>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</si>
  <si>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</si>
  <si>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  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</si>
  <si>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</si>
  <si>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</si>
  <si>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</si>
  <si>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</si>
  <si>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</si>
  <si>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</si>
  <si>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</si>
  <si>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</si>
  <si>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</si>
  <si>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 xml:space="preserve">070 1 13 02994 04 0002 130 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</si>
  <si>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</si>
  <si>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</si>
  <si>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Иные межбюджетные трансферты, всего, в том числе: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</si>
  <si>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</si>
  <si>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</si>
  <si>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</si>
  <si>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070 202 29999 04 0015 150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</si>
  <si>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</si>
  <si>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 xml:space="preserve"> 056 2 02 49999 04 0001 150 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</si>
  <si>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</si>
  <si>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</si>
  <si>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</si>
  <si>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</si>
  <si>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</si>
  <si>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050 202 29999 04 0041 150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</si>
  <si>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</si>
  <si>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080 1 14 06312 04 0000 430</t>
  </si>
  <si>
    <t>056 202 25253 04 0000 150</t>
  </si>
  <si>
    <t>Прочие субсидии бюджетам городских округов (на реализацию мероприятий по улучшению жилищных условий семей, имеющих семь и более детей)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</si>
  <si>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</si>
  <si>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</si>
  <si>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</si>
  <si>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050 202 25555 04 0001 150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</si>
  <si>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</si>
  <si>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</si>
  <si>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</si>
  <si>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000 219 00000 00 0000 150</t>
  </si>
  <si>
    <t>003 219 60010 04 0000 150</t>
  </si>
  <si>
    <t>070 219 60010 04 0000 150</t>
  </si>
  <si>
    <t>056 219 60010 04 0000 150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</si>
  <si>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</si>
  <si>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056 202 25027 04 0000 150</t>
  </si>
  <si>
    <t>050 219 60010 04 0000 150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</si>
  <si>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</si>
  <si>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</si>
  <si>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</si>
  <si>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</si>
  <si>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070 202 29999 04 0042 150</t>
  </si>
  <si>
    <t>Прочие субсидии бюджетам городских округов                           (на ремонт дворовых территорий)</t>
  </si>
  <si>
    <t>056 202 29999 04 0044 150</t>
  </si>
  <si>
    <t>070 202 29999 04 0045 150</t>
  </si>
  <si>
    <t>070 202 29999 04 0047 150</t>
  </si>
  <si>
    <t>039 202 29999 04 0049 150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</si>
  <si>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</si>
  <si>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</si>
  <si>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056 202 30024 04 0013 150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</si>
  <si>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</si>
  <si>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070 2 02 49999 04 0003 150 </t>
  </si>
  <si>
    <t>Прочие межбюджетные трансферты, передаваемые бюджетам городских округов (на возмещение расходов на материально-техническое обеспечение клубов "Активное долголетие")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</si>
  <si>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</si>
  <si>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</si>
  <si>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000 218 00000 00 0000 00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</si>
  <si>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</si>
  <si>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050 218 04010 04 0000 150</t>
  </si>
  <si>
    <t>Доходы бюджетов городских округов от возврата бюджетными учреждениями остатков субсидий прошлых лет</t>
  </si>
  <si>
    <t>056 218 04010 04 0000 150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</si>
  <si>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</si>
  <si>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</si>
  <si>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</si>
  <si>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</si>
  <si>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070 218 60010 04 0000 150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</si>
  <si>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</si>
  <si>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</si>
  <si>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</si>
  <si>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000 1 13 02000 00 0000 130 </t>
  </si>
  <si>
    <t>Доходы от компенсации затрат государства</t>
  </si>
  <si>
    <t>056 113 02064 04 0000 130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</si>
  <si>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</si>
  <si>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000 1 13 02994 04 0001 130 </t>
  </si>
  <si>
    <t>Прочие доходы от компенсации затрат бюджетов городских округов (дебиторская задолженность прошлых лет)</t>
  </si>
  <si>
    <t xml:space="preserve">003 1 13 02994 04 0001 130 </t>
  </si>
  <si>
    <t xml:space="preserve">056 1 13 02994 04 0001 130 </t>
  </si>
  <si>
    <t xml:space="preserve">070 1 13 02994 04 0001 130 </t>
  </si>
  <si>
    <t xml:space="preserve">056 1 13 02994 04 0003 130 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</si>
  <si>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</si>
  <si>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000 1 13 02994 04 0020 130 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</si>
  <si>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</si>
  <si>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 xml:space="preserve">056 1 13 02994 04 0020 130 </t>
  </si>
  <si>
    <t xml:space="preserve">070 1 13 02994 04 0020 130 </t>
  </si>
  <si>
    <t>080 114 01040 04 0000 410</t>
  </si>
  <si>
    <t>Доходы от продажи квартир, находящихся в собственности городских округов</t>
  </si>
  <si>
    <t>080 1 14 06024 04 0000 430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</si>
  <si>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</si>
  <si>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080 117 05040 04 0005 180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</si>
  <si>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</si>
  <si>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070 117 05040 04 0020 180</t>
  </si>
  <si>
    <t>Прочие субсидии бюджетам городских округов                             (на  строительство  (реконструкцию) муниципальных  стадионов)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</si>
  <si>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</si>
  <si>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субсидии бюджетам городских округов                        (на приобретение (выкуп) нежилых помещений и земельного участка под размещение дошкольных групп для детей в возрасте от 2 месяцев до 7 лет)</t>
  </si>
  <si>
    <t>Прочие субсидии бюджетам городских округов                            (на мероприятия по проведению капитального ремонта в муниципальных дошкольных образовательных организациях в Московской области)</t>
  </si>
  <si>
    <t>Прочие субсидии бюджетам городских округов                          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</si>
  <si>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</si>
  <si>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080 1 11 09044 04 0005 120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</si>
  <si>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</si>
  <si>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</si>
  <si>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</si>
  <si>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</si>
  <si>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</si>
  <si>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</si>
  <si>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</si>
  <si>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</si>
  <si>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</si>
  <si>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050 219 45160 04 0000 150</t>
  </si>
  <si>
    <t>056 219 45160 04 0000 150</t>
  </si>
  <si>
    <t>182 105 03010 01 0000 110</t>
  </si>
  <si>
    <t>Единый сельскохозяйственный налог</t>
  </si>
  <si>
    <t>000 109 00000 00 0000 000</t>
  </si>
  <si>
    <t>ЗАДОЛЖЕННОСТЬ И ПЕРЕРАСЧЕТЫ ПО ОТМЕНЕННЫМ НАЛОГАМ, СБОРАМ И ИНЫМ ОБЯЗАТЕЛЬНЫМ ПЛАТЕЖАМ</t>
  </si>
  <si>
    <t>182 1 09 04 052 04 0000 110</t>
  </si>
  <si>
    <t>Земельный налог (по обязательствам, возникшим до 1 января 2006 года), мобилизуемый на территориях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</si>
  <si>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</si>
  <si>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</si>
  <si>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070 113 01530 04 0000 130</t>
  </si>
  <si>
    <t>056 117 05040 04 0002 180</t>
  </si>
  <si>
    <t>003 117 05040 04 0002 180</t>
  </si>
  <si>
    <t>Прочие неналоговые доходы бюджетов городских округов (прочие доходы)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</si>
  <si>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</si>
  <si>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056 114 02042 04 0000 440</t>
  </si>
  <si>
    <t>Прочие субсидии бюджетам городских округов (на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домов)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</si>
  <si>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</si>
  <si>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t>070 202 29999 04 0052 150</t>
  </si>
  <si>
    <t>003 202 29999 04 0053 150</t>
  </si>
  <si>
    <t>000 207 00000 00 0000 000</t>
  </si>
  <si>
    <t>ПРОЧИЕ БЕЗВОЗМЕЗДНЫЕ ПОСТУПЛЕНИЯ</t>
  </si>
  <si>
    <t>003 207 04050 04 0000 150</t>
  </si>
  <si>
    <t>Прочие безвозмездные поступления в бюджеты городских округов</t>
  </si>
  <si>
    <t>834 113 01994 04 0000 130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</si>
  <si>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</si>
  <si>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</si>
  <si>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</si>
  <si>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</si>
  <si>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070 202 35134 04 0000 150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</si>
  <si>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</si>
  <si>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070 202 49999 04 0004 150</t>
  </si>
  <si>
    <t>Прочие межбюджетные трансферты, передаваемые бюджетам городских округов (иные межбюджетные трансферты на вынос газовых сетей с земельных участков, предусмотренных под строительство образовательных кластеров)</t>
  </si>
  <si>
    <t>070 202 49999 04 0005 150</t>
  </si>
  <si>
    <t>Прочие межбюджетные трансферты, передаваемые бюджетам городских округов (на реализацию отдельных мероприятий муниципальных программ)</t>
  </si>
  <si>
    <t>070 207 04050 04 0000 150</t>
  </si>
  <si>
    <t>070 218 04010 04 0000 150</t>
  </si>
  <si>
    <t>Прочие субсидии бюджетам городских округов (на капитальные вложения в объекты общего образования и модернизацию инфраструктуры общего образования)</t>
  </si>
  <si>
    <t xml:space="preserve"> 070 2 02 29999 04 0008 150 </t>
  </si>
  <si>
    <t>Прочие субсидии бюджетам городских округов (на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</si>
  <si>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056 207 04050 04 0000 150</t>
  </si>
  <si>
    <t>182 1 09 01 020 04 0000 110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</si>
  <si>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</si>
  <si>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182 1 09 07 032 04 0000 110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</si>
  <si>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</si>
  <si>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182 1 09 07 052 04 0000 110</t>
  </si>
  <si>
    <t>Прочие местные налоги и сборы, мобилизуемые на территориях городских округов</t>
  </si>
  <si>
    <t>080 117 05040 04 0020 180</t>
  </si>
  <si>
    <t>080 117 01040 04 0000 180</t>
  </si>
  <si>
    <t>Невыясненные поступления, зачисляемые в бюджеты городских округов</t>
  </si>
  <si>
    <t>003 114 02042 04 0000 410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</si>
  <si>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</si>
  <si>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% выпол-нения плана</t>
  </si>
  <si>
    <t>Одинцовского городского округа</t>
  </si>
  <si>
    <t>Московской области</t>
  </si>
  <si>
    <t>Приложение 1</t>
  </si>
  <si>
    <t>Доходы бюджета Одинцовского городского округа за 2020 год</t>
  </si>
  <si>
    <t>План                         2020 года                   (тыс. руб.)</t>
  </si>
  <si>
    <t>Дополнитель-ный план                                        на 2020 год (тыс. руб.)</t>
  </si>
  <si>
    <t>Уточненный план                                                            на 2020 год                  (тыс. руб.)</t>
  </si>
  <si>
    <t>Исполнено                   (тыс. руб.)</t>
  </si>
  <si>
    <t>к   решению Совета депутатов</t>
  </si>
  <si>
    <t>от 28.04.2021  № 2/24</t>
  </si>
  <si>
    <t>И.о. Заместителя Главы Администрации-</t>
  </si>
  <si>
    <t xml:space="preserve">начальника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</si>
  <si>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                                          А.И. Бендо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</si>
</sst>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84" fontId="0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77" fontId="6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177" fontId="0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indent="19"/>
    </xf>
    <xf numFmtId="172" fontId="0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left" indent="19"/>
    </xf>
    <xf numFmtId="0" fontId="7" fillId="0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zoomScale="91" zoomScaleNormal="91" zoomScaleSheetLayoutView="70" workbookViewId="0" topLeftCell="A1">
      <pane ySplit="12" topLeftCell="A188" activePane="bottomLeft" state="frozen"/>
      <selection pane="topLeft" activeCell="A1" sqref="A1"/>
      <selection pane="bottomLeft" activeCell="A194" sqref="A194:C194"/>
    </sheetView>
  </sheetViews>
  <sheetFormatPr defaultColWidth="9.00390625" defaultRowHeight="15.75"/>
  <cols>
    <col min="1" max="1" width="26.625" style="27" customWidth="1"/>
    <col min="2" max="2" width="55.75390625" style="28" customWidth="1"/>
    <col min="3" max="3" width="17.00390625" style="29" customWidth="1"/>
    <col min="4" max="4" width="14.50390625" style="23" customWidth="1"/>
    <col min="5" max="5" width="17.25390625" style="23" customWidth="1"/>
    <col min="6" max="6" width="17.00390625" style="23" customWidth="1"/>
    <col min="7" max="7" width="7.50390625" style="23" customWidth="1"/>
    <col min="8" max="16384" width="9.00390625" style="23" customWidth="1"/>
  </cols>
  <sheetData>
    <row r="1" spans="2:6" ht="17.25" customHeight="1">
      <c r="B1" s="47"/>
      <c r="C1" s="47"/>
      <c r="D1" s="44"/>
      <c r="E1" s="44" t="s">
        <v>346</v>
      </c>
      <c r="F1" s="44"/>
    </row>
    <row r="2" spans="2:6" ht="15.75" customHeight="1">
      <c r="B2" s="47"/>
      <c r="C2" s="47"/>
      <c r="D2" s="44"/>
      <c r="E2" s="44" t="s">
        <v>352</v>
      </c>
      <c r="F2" s="44"/>
    </row>
    <row r="3" spans="2:6" ht="15.75" customHeight="1">
      <c r="B3" s="47"/>
      <c r="C3" s="47"/>
      <c r="D3" s="44"/>
      <c r="E3" s="44" t="s">
        <v>344</v>
      </c>
      <c r="F3" s="44"/>
    </row>
    <row r="4" spans="2:6" ht="15.75" customHeight="1">
      <c r="B4" s="47"/>
      <c r="C4" s="47"/>
      <c r="D4" s="44"/>
      <c r="E4" s="44" t="s">
        <v>345</v>
      </c>
      <c r="F4" s="44"/>
    </row>
    <row r="5" spans="2:6" ht="15.75" customHeight="1">
      <c r="B5" s="47"/>
      <c r="C5" s="47"/>
      <c r="D5" s="44"/>
      <c r="E5" s="44" t="s">
        <v>353</v>
      </c>
      <c r="F5" s="44"/>
    </row>
    <row r="6" ht="11.25" customHeight="1"/>
    <row r="7" ht="11.25" customHeight="1"/>
    <row r="8" spans="1:3" ht="42" customHeight="1">
      <c r="A8" s="30"/>
      <c r="B8" s="41"/>
      <c r="C8" s="41"/>
    </row>
    <row r="9" spans="1:7" ht="24.75" customHeight="1">
      <c r="A9" s="48" t="s">
        <v>347</v>
      </c>
      <c r="B9" s="48"/>
      <c r="C9" s="48"/>
      <c r="D9" s="48"/>
      <c r="E9" s="48"/>
      <c r="F9" s="48"/>
      <c r="G9" s="48"/>
    </row>
    <row r="10" spans="1:7" ht="19.5" customHeight="1">
      <c r="A10" s="31"/>
      <c r="B10" s="32"/>
      <c r="C10" s="33"/>
      <c r="F10" s="46"/>
      <c r="G10" s="46"/>
    </row>
    <row r="11" spans="1:7" ht="75.75" customHeight="1">
      <c r="A11" s="25" t="s">
        <v>22</v>
      </c>
      <c r="B11" s="25" t="s">
        <v>7</v>
      </c>
      <c r="C11" s="26" t="s">
        <v>348</v>
      </c>
      <c r="D11" s="26" t="s">
        <v>349</v>
      </c>
      <c r="E11" s="26" t="s">
        <v>350</v>
      </c>
      <c r="F11" s="26" t="s">
        <v>351</v>
      </c>
      <c r="G11" s="26" t="s">
        <v>343</v>
      </c>
    </row>
    <row r="12" spans="1:7" ht="15.7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</row>
    <row r="13" spans="1:7" ht="34.5" customHeight="1">
      <c r="A13" s="4" t="s">
        <v>4</v>
      </c>
      <c r="B13" s="5" t="s">
        <v>27</v>
      </c>
      <c r="C13" s="6">
        <f>C14+C40</f>
        <v>11175593.316</v>
      </c>
      <c r="D13" s="6">
        <f>D14+D40</f>
        <v>0</v>
      </c>
      <c r="E13" s="6">
        <f>E14+E40</f>
        <v>11175593.316</v>
      </c>
      <c r="F13" s="6">
        <f>F14+F40</f>
        <v>12050971.397350002</v>
      </c>
      <c r="G13" s="43">
        <f>ROUND(F13*100/E13,1)</f>
        <v>107.8</v>
      </c>
    </row>
    <row r="14" spans="1:7" ht="23.25" customHeight="1">
      <c r="A14" s="7"/>
      <c r="B14" s="5" t="s">
        <v>0</v>
      </c>
      <c r="C14" s="6">
        <f>C15+C17+C22+C32+C27+C35</f>
        <v>8886618</v>
      </c>
      <c r="D14" s="6">
        <f>D15+D17+D22+D32+D27+D35</f>
        <v>0</v>
      </c>
      <c r="E14" s="6">
        <f>E15+E17+E22+E32+E27+E35</f>
        <v>8886618</v>
      </c>
      <c r="F14" s="6">
        <f>F15+F17+F22+F32+F27+F35</f>
        <v>9608971.961110001</v>
      </c>
      <c r="G14" s="43">
        <f aca="true" t="shared" si="0" ref="G14:G77">ROUND(F14*100/E14,1)</f>
        <v>108.1</v>
      </c>
    </row>
    <row r="15" spans="1:7" ht="29.25" customHeight="1">
      <c r="A15" s="7" t="s">
        <v>40</v>
      </c>
      <c r="B15" s="8" t="s">
        <v>29</v>
      </c>
      <c r="C15" s="3">
        <f>C16</f>
        <v>3045087</v>
      </c>
      <c r="D15" s="3">
        <f>D16</f>
        <v>0</v>
      </c>
      <c r="E15" s="3">
        <f>E16</f>
        <v>3045087</v>
      </c>
      <c r="F15" s="3">
        <f>F16</f>
        <v>3321121.16227</v>
      </c>
      <c r="G15" s="42">
        <f t="shared" si="0"/>
        <v>109.1</v>
      </c>
    </row>
    <row r="16" spans="1:7" ht="30" customHeight="1">
      <c r="A16" s="7" t="s">
        <v>38</v>
      </c>
      <c r="B16" s="1" t="s">
        <v>32</v>
      </c>
      <c r="C16" s="34">
        <v>3045087</v>
      </c>
      <c r="D16" s="34"/>
      <c r="E16" s="2">
        <f aca="true" t="shared" si="1" ref="E16:E85">C16+D16</f>
        <v>3045087</v>
      </c>
      <c r="F16" s="34">
        <v>3321121.16227</v>
      </c>
      <c r="G16" s="42">
        <f t="shared" si="0"/>
        <v>109.1</v>
      </c>
    </row>
    <row r="17" spans="1:7" ht="57.75" customHeight="1">
      <c r="A17" s="7" t="s">
        <v>41</v>
      </c>
      <c r="B17" s="8" t="s">
        <v>33</v>
      </c>
      <c r="C17" s="2">
        <f>SUM(C18:C21)</f>
        <v>66036</v>
      </c>
      <c r="D17" s="2">
        <f>SUM(D18:D21)</f>
        <v>0</v>
      </c>
      <c r="E17" s="2">
        <f>C17+D17</f>
        <v>66036</v>
      </c>
      <c r="F17" s="2">
        <f>SUM(F18:F21)</f>
        <v>71806.13321</v>
      </c>
      <c r="G17" s="42">
        <f t="shared" si="0"/>
        <v>108.7</v>
      </c>
    </row>
    <row r="18" spans="1:7" ht="123" customHeight="1">
      <c r="A18" s="7" t="s">
        <v>50</v>
      </c>
      <c r="B18" s="8" t="s">
        <v>49</v>
      </c>
      <c r="C18" s="34">
        <v>30428</v>
      </c>
      <c r="D18" s="34"/>
      <c r="E18" s="2">
        <f t="shared" si="1"/>
        <v>30428</v>
      </c>
      <c r="F18" s="34">
        <v>33119.69955</v>
      </c>
      <c r="G18" s="42">
        <f t="shared" si="0"/>
        <v>108.8</v>
      </c>
    </row>
    <row r="19" spans="1:7" ht="137.25" customHeight="1">
      <c r="A19" s="7" t="s">
        <v>52</v>
      </c>
      <c r="B19" s="8" t="s">
        <v>51</v>
      </c>
      <c r="C19" s="34">
        <v>218</v>
      </c>
      <c r="D19" s="34"/>
      <c r="E19" s="2">
        <f t="shared" si="1"/>
        <v>218</v>
      </c>
      <c r="F19" s="34">
        <v>236.89599</v>
      </c>
      <c r="G19" s="42">
        <f t="shared" si="0"/>
        <v>108.7</v>
      </c>
    </row>
    <row r="20" spans="1:7" ht="133.5" customHeight="1">
      <c r="A20" s="7" t="s">
        <v>53</v>
      </c>
      <c r="B20" s="8" t="s">
        <v>54</v>
      </c>
      <c r="C20" s="34">
        <v>40886</v>
      </c>
      <c r="D20" s="34"/>
      <c r="E20" s="2">
        <f t="shared" si="1"/>
        <v>40886</v>
      </c>
      <c r="F20" s="34">
        <v>44555.30125</v>
      </c>
      <c r="G20" s="42">
        <f t="shared" si="0"/>
        <v>109</v>
      </c>
    </row>
    <row r="21" spans="1:7" ht="132" customHeight="1">
      <c r="A21" s="7" t="s">
        <v>56</v>
      </c>
      <c r="B21" s="8" t="s">
        <v>55</v>
      </c>
      <c r="C21" s="34">
        <v>-5496</v>
      </c>
      <c r="D21" s="34"/>
      <c r="E21" s="2">
        <f t="shared" si="1"/>
        <v>-5496</v>
      </c>
      <c r="F21" s="34">
        <v>-6105.76358</v>
      </c>
      <c r="G21" s="42">
        <f t="shared" si="0"/>
        <v>111.1</v>
      </c>
    </row>
    <row r="22" spans="1:7" ht="34.5" customHeight="1">
      <c r="A22" s="7" t="s">
        <v>42</v>
      </c>
      <c r="B22" s="1" t="s">
        <v>6</v>
      </c>
      <c r="C22" s="3">
        <f>C23+C24+C26+C25</f>
        <v>1716547</v>
      </c>
      <c r="D22" s="3">
        <f>D23+D24+D26+D25</f>
        <v>0</v>
      </c>
      <c r="E22" s="2">
        <f t="shared" si="1"/>
        <v>1716547</v>
      </c>
      <c r="F22" s="3">
        <f>F23+F24+F26+F25</f>
        <v>1819918.66704</v>
      </c>
      <c r="G22" s="42">
        <f t="shared" si="0"/>
        <v>106</v>
      </c>
    </row>
    <row r="23" spans="1:7" ht="39" customHeight="1">
      <c r="A23" s="7" t="s">
        <v>39</v>
      </c>
      <c r="B23" s="1" t="s">
        <v>30</v>
      </c>
      <c r="C23" s="3">
        <v>1448944</v>
      </c>
      <c r="D23" s="3"/>
      <c r="E23" s="2">
        <f t="shared" si="1"/>
        <v>1448944</v>
      </c>
      <c r="F23" s="3">
        <v>1515420.16787</v>
      </c>
      <c r="G23" s="42">
        <f t="shared" si="0"/>
        <v>104.6</v>
      </c>
    </row>
    <row r="24" spans="1:7" ht="42.75" customHeight="1">
      <c r="A24" s="7" t="s">
        <v>37</v>
      </c>
      <c r="B24" s="1" t="s">
        <v>21</v>
      </c>
      <c r="C24" s="3">
        <v>184494</v>
      </c>
      <c r="D24" s="3"/>
      <c r="E24" s="2">
        <f t="shared" si="1"/>
        <v>184494</v>
      </c>
      <c r="F24" s="3">
        <v>192143.83714</v>
      </c>
      <c r="G24" s="42">
        <f t="shared" si="0"/>
        <v>104.1</v>
      </c>
    </row>
    <row r="25" spans="1:7" ht="30.75" customHeight="1">
      <c r="A25" s="7" t="s">
        <v>293</v>
      </c>
      <c r="B25" s="1" t="s">
        <v>294</v>
      </c>
      <c r="C25" s="3">
        <v>-1669</v>
      </c>
      <c r="D25" s="3"/>
      <c r="E25" s="2">
        <f t="shared" si="1"/>
        <v>-1669</v>
      </c>
      <c r="F25" s="3">
        <v>-1668.72628</v>
      </c>
      <c r="G25" s="42">
        <f t="shared" si="0"/>
        <v>100</v>
      </c>
    </row>
    <row r="26" spans="1:7" ht="44.25" customHeight="1">
      <c r="A26" s="7" t="s">
        <v>208</v>
      </c>
      <c r="B26" s="1" t="s">
        <v>209</v>
      </c>
      <c r="C26" s="3">
        <v>84778</v>
      </c>
      <c r="D26" s="3"/>
      <c r="E26" s="2">
        <f t="shared" si="1"/>
        <v>84778</v>
      </c>
      <c r="F26" s="3">
        <v>114023.38831</v>
      </c>
      <c r="G26" s="42">
        <f t="shared" si="0"/>
        <v>134.5</v>
      </c>
    </row>
    <row r="27" spans="1:7" ht="29.25" customHeight="1">
      <c r="A27" s="7" t="s">
        <v>76</v>
      </c>
      <c r="B27" s="1" t="s">
        <v>77</v>
      </c>
      <c r="C27" s="3">
        <f>C28+C29</f>
        <v>3972820</v>
      </c>
      <c r="D27" s="3">
        <f>D28+D29</f>
        <v>0</v>
      </c>
      <c r="E27" s="2">
        <f t="shared" si="1"/>
        <v>3972820</v>
      </c>
      <c r="F27" s="3">
        <f>F28+F29</f>
        <v>4302750.88761</v>
      </c>
      <c r="G27" s="42">
        <f t="shared" si="0"/>
        <v>108.3</v>
      </c>
    </row>
    <row r="28" spans="1:7" ht="56.25" customHeight="1">
      <c r="A28" s="7" t="s">
        <v>78</v>
      </c>
      <c r="B28" s="1" t="s">
        <v>79</v>
      </c>
      <c r="C28" s="3">
        <v>611970</v>
      </c>
      <c r="D28" s="3"/>
      <c r="E28" s="2">
        <f t="shared" si="1"/>
        <v>611970</v>
      </c>
      <c r="F28" s="3">
        <v>695563.22438</v>
      </c>
      <c r="G28" s="42">
        <f t="shared" si="0"/>
        <v>113.7</v>
      </c>
    </row>
    <row r="29" spans="1:7" ht="28.5" customHeight="1">
      <c r="A29" s="7" t="s">
        <v>84</v>
      </c>
      <c r="B29" s="1" t="s">
        <v>80</v>
      </c>
      <c r="C29" s="3">
        <f>C30+C31</f>
        <v>3360850</v>
      </c>
      <c r="D29" s="3">
        <f>D30+D31</f>
        <v>0</v>
      </c>
      <c r="E29" s="2">
        <f t="shared" si="1"/>
        <v>3360850</v>
      </c>
      <c r="F29" s="3">
        <f>F30+F31</f>
        <v>3607187.66323</v>
      </c>
      <c r="G29" s="42">
        <f t="shared" si="0"/>
        <v>107.3</v>
      </c>
    </row>
    <row r="30" spans="1:7" ht="40.5" customHeight="1">
      <c r="A30" s="7" t="s">
        <v>81</v>
      </c>
      <c r="B30" s="1" t="s">
        <v>82</v>
      </c>
      <c r="C30" s="3">
        <v>2178698</v>
      </c>
      <c r="D30" s="3"/>
      <c r="E30" s="2">
        <f t="shared" si="1"/>
        <v>2178698</v>
      </c>
      <c r="F30" s="3">
        <v>2298012.79301</v>
      </c>
      <c r="G30" s="42">
        <f t="shared" si="0"/>
        <v>105.5</v>
      </c>
    </row>
    <row r="31" spans="1:7" ht="42" customHeight="1">
      <c r="A31" s="7" t="s">
        <v>83</v>
      </c>
      <c r="B31" s="1" t="s">
        <v>85</v>
      </c>
      <c r="C31" s="3">
        <v>1182152</v>
      </c>
      <c r="D31" s="3"/>
      <c r="E31" s="2">
        <f t="shared" si="1"/>
        <v>1182152</v>
      </c>
      <c r="F31" s="3">
        <v>1309174.87022</v>
      </c>
      <c r="G31" s="42">
        <f t="shared" si="0"/>
        <v>110.7</v>
      </c>
    </row>
    <row r="32" spans="1:7" ht="28.5" customHeight="1">
      <c r="A32" s="9" t="s">
        <v>14</v>
      </c>
      <c r="B32" s="1" t="s">
        <v>25</v>
      </c>
      <c r="C32" s="2">
        <f>C33+C34</f>
        <v>87064</v>
      </c>
      <c r="D32" s="2">
        <f>D33+D34</f>
        <v>0</v>
      </c>
      <c r="E32" s="2">
        <f t="shared" si="1"/>
        <v>87064</v>
      </c>
      <c r="F32" s="2">
        <f>F33+F34</f>
        <v>94311.5769</v>
      </c>
      <c r="G32" s="42">
        <f t="shared" si="0"/>
        <v>108.3</v>
      </c>
    </row>
    <row r="33" spans="1:7" ht="57" customHeight="1">
      <c r="A33" s="9" t="s">
        <v>48</v>
      </c>
      <c r="B33" s="1" t="s">
        <v>26</v>
      </c>
      <c r="C33" s="2">
        <v>86639</v>
      </c>
      <c r="D33" s="2"/>
      <c r="E33" s="2">
        <f t="shared" si="1"/>
        <v>86639</v>
      </c>
      <c r="F33" s="2">
        <v>93741.5769</v>
      </c>
      <c r="G33" s="42">
        <f t="shared" si="0"/>
        <v>108.2</v>
      </c>
    </row>
    <row r="34" spans="1:7" ht="41.25" customHeight="1">
      <c r="A34" s="9" t="s">
        <v>47</v>
      </c>
      <c r="B34" s="1" t="s">
        <v>5</v>
      </c>
      <c r="C34" s="2">
        <v>425</v>
      </c>
      <c r="D34" s="2"/>
      <c r="E34" s="2">
        <f t="shared" si="1"/>
        <v>425</v>
      </c>
      <c r="F34" s="2">
        <v>570</v>
      </c>
      <c r="G34" s="42">
        <f t="shared" si="0"/>
        <v>134.1</v>
      </c>
    </row>
    <row r="35" spans="1:7" ht="54" customHeight="1">
      <c r="A35" s="9" t="s">
        <v>295</v>
      </c>
      <c r="B35" s="1" t="s">
        <v>296</v>
      </c>
      <c r="C35" s="2">
        <f>C37</f>
        <v>-936</v>
      </c>
      <c r="D35" s="2">
        <f>D37</f>
        <v>0</v>
      </c>
      <c r="E35" s="2">
        <f t="shared" si="1"/>
        <v>-936</v>
      </c>
      <c r="F35" s="2">
        <f>SUM(F36:F39)</f>
        <v>-936.46592</v>
      </c>
      <c r="G35" s="42">
        <f t="shared" si="0"/>
        <v>100</v>
      </c>
    </row>
    <row r="36" spans="1:7" ht="54" customHeight="1">
      <c r="A36" s="9" t="s">
        <v>332</v>
      </c>
      <c r="B36" s="1" t="s">
        <v>333</v>
      </c>
      <c r="C36" s="2">
        <v>0</v>
      </c>
      <c r="D36" s="2">
        <v>0</v>
      </c>
      <c r="E36" s="2">
        <v>0</v>
      </c>
      <c r="F36" s="2">
        <v>0.00121</v>
      </c>
      <c r="G36" s="42">
        <v>0</v>
      </c>
    </row>
    <row r="37" spans="1:7" ht="43.5" customHeight="1">
      <c r="A37" s="9" t="s">
        <v>297</v>
      </c>
      <c r="B37" s="1" t="s">
        <v>298</v>
      </c>
      <c r="C37" s="2">
        <v>-936</v>
      </c>
      <c r="D37" s="2"/>
      <c r="E37" s="2">
        <f t="shared" si="1"/>
        <v>-936</v>
      </c>
      <c r="F37" s="2">
        <v>-936.57074</v>
      </c>
      <c r="G37" s="42">
        <f t="shared" si="0"/>
        <v>100.1</v>
      </c>
    </row>
    <row r="38" spans="1:7" ht="73.5" customHeight="1">
      <c r="A38" s="9" t="s">
        <v>334</v>
      </c>
      <c r="B38" s="1" t="s">
        <v>335</v>
      </c>
      <c r="C38" s="2">
        <v>0</v>
      </c>
      <c r="D38" s="2">
        <v>0</v>
      </c>
      <c r="E38" s="2">
        <v>0</v>
      </c>
      <c r="F38" s="2">
        <v>0.10067</v>
      </c>
      <c r="G38" s="42">
        <v>0</v>
      </c>
    </row>
    <row r="39" spans="1:7" ht="43.5" customHeight="1">
      <c r="A39" s="9" t="s">
        <v>336</v>
      </c>
      <c r="B39" s="1" t="s">
        <v>337</v>
      </c>
      <c r="C39" s="2">
        <v>0</v>
      </c>
      <c r="D39" s="2">
        <v>0</v>
      </c>
      <c r="E39" s="2">
        <v>0</v>
      </c>
      <c r="F39" s="2">
        <v>0.00294</v>
      </c>
      <c r="G39" s="42">
        <v>0</v>
      </c>
    </row>
    <row r="40" spans="1:7" ht="30" customHeight="1">
      <c r="A40" s="9"/>
      <c r="B40" s="10" t="s">
        <v>1</v>
      </c>
      <c r="C40" s="6">
        <f>C41+C56+C58+C76+C87+C88</f>
        <v>2288975.316</v>
      </c>
      <c r="D40" s="6">
        <f>D41+D56+D58+D76+D87+D88</f>
        <v>0</v>
      </c>
      <c r="E40" s="22">
        <f t="shared" si="1"/>
        <v>2288975.316</v>
      </c>
      <c r="F40" s="6">
        <f>F41+F56+F58+F76+F87+F88</f>
        <v>2441999.43624</v>
      </c>
      <c r="G40" s="43">
        <f t="shared" si="0"/>
        <v>106.7</v>
      </c>
    </row>
    <row r="41" spans="1:7" ht="60" customHeight="1">
      <c r="A41" s="7" t="s">
        <v>24</v>
      </c>
      <c r="B41" s="1" t="s">
        <v>10</v>
      </c>
      <c r="C41" s="3">
        <f>C42+C51+C49+C46</f>
        <v>1030186</v>
      </c>
      <c r="D41" s="3">
        <f>D42+D51+D49+D46</f>
        <v>0</v>
      </c>
      <c r="E41" s="2">
        <f t="shared" si="1"/>
        <v>1030186</v>
      </c>
      <c r="F41" s="3">
        <f>F42+F51+F49+F46</f>
        <v>1120780.14142</v>
      </c>
      <c r="G41" s="42">
        <f t="shared" si="0"/>
        <v>108.8</v>
      </c>
    </row>
    <row r="42" spans="1:7" ht="107.25" customHeight="1">
      <c r="A42" s="7" t="s">
        <v>23</v>
      </c>
      <c r="B42" s="8" t="s">
        <v>28</v>
      </c>
      <c r="C42" s="11">
        <f>C43+C44+C45</f>
        <v>957017</v>
      </c>
      <c r="D42" s="11">
        <f>D43+D44+D45</f>
        <v>0</v>
      </c>
      <c r="E42" s="2">
        <f t="shared" si="1"/>
        <v>957017</v>
      </c>
      <c r="F42" s="11">
        <f>F43+F44+F45</f>
        <v>1039316.45184</v>
      </c>
      <c r="G42" s="42">
        <f t="shared" si="0"/>
        <v>108.6</v>
      </c>
    </row>
    <row r="43" spans="1:7" ht="92.25" customHeight="1">
      <c r="A43" s="7" t="s">
        <v>60</v>
      </c>
      <c r="B43" s="8" t="s">
        <v>58</v>
      </c>
      <c r="C43" s="11">
        <v>776455</v>
      </c>
      <c r="D43" s="11"/>
      <c r="E43" s="2">
        <f t="shared" si="1"/>
        <v>776455</v>
      </c>
      <c r="F43" s="11">
        <v>831018.04104</v>
      </c>
      <c r="G43" s="42">
        <f t="shared" si="0"/>
        <v>107</v>
      </c>
    </row>
    <row r="44" spans="1:7" ht="90" customHeight="1">
      <c r="A44" s="35" t="s">
        <v>59</v>
      </c>
      <c r="B44" s="36" t="s">
        <v>166</v>
      </c>
      <c r="C44" s="12">
        <v>61959</v>
      </c>
      <c r="D44" s="12"/>
      <c r="E44" s="2">
        <f t="shared" si="1"/>
        <v>61959</v>
      </c>
      <c r="F44" s="12">
        <v>81957.94719</v>
      </c>
      <c r="G44" s="42">
        <f t="shared" si="0"/>
        <v>132.3</v>
      </c>
    </row>
    <row r="45" spans="1:7" ht="43.5" customHeight="1">
      <c r="A45" s="7" t="s">
        <v>61</v>
      </c>
      <c r="B45" s="8" t="s">
        <v>62</v>
      </c>
      <c r="C45" s="3">
        <v>118603</v>
      </c>
      <c r="D45" s="3"/>
      <c r="E45" s="2">
        <f t="shared" si="1"/>
        <v>118603</v>
      </c>
      <c r="F45" s="3">
        <v>126340.46361</v>
      </c>
      <c r="G45" s="42">
        <f t="shared" si="0"/>
        <v>106.5</v>
      </c>
    </row>
    <row r="46" spans="1:7" ht="54.75" customHeight="1">
      <c r="A46" s="7" t="s">
        <v>287</v>
      </c>
      <c r="B46" s="8" t="s">
        <v>288</v>
      </c>
      <c r="C46" s="3">
        <f>C47+C48</f>
        <v>2635</v>
      </c>
      <c r="D46" s="3">
        <f>D47+D48</f>
        <v>0</v>
      </c>
      <c r="E46" s="2">
        <f t="shared" si="1"/>
        <v>2635</v>
      </c>
      <c r="F46" s="3">
        <f>F47+F48</f>
        <v>2821.37934</v>
      </c>
      <c r="G46" s="42">
        <f t="shared" si="0"/>
        <v>107.1</v>
      </c>
    </row>
    <row r="47" spans="1:7" ht="124.5" customHeight="1">
      <c r="A47" s="7" t="s">
        <v>285</v>
      </c>
      <c r="B47" s="8" t="s">
        <v>251</v>
      </c>
      <c r="C47" s="12">
        <v>1348</v>
      </c>
      <c r="D47" s="12"/>
      <c r="E47" s="2">
        <f t="shared" si="1"/>
        <v>1348</v>
      </c>
      <c r="F47" s="12">
        <v>1405.41979</v>
      </c>
      <c r="G47" s="42">
        <f t="shared" si="0"/>
        <v>104.3</v>
      </c>
    </row>
    <row r="48" spans="1:7" ht="107.25" customHeight="1">
      <c r="A48" s="7" t="s">
        <v>286</v>
      </c>
      <c r="B48" s="8" t="s">
        <v>252</v>
      </c>
      <c r="C48" s="12">
        <v>1287</v>
      </c>
      <c r="D48" s="12"/>
      <c r="E48" s="2">
        <f t="shared" si="1"/>
        <v>1287</v>
      </c>
      <c r="F48" s="12">
        <v>1415.95955</v>
      </c>
      <c r="G48" s="42">
        <f t="shared" si="0"/>
        <v>110</v>
      </c>
    </row>
    <row r="49" spans="1:7" ht="41.25" customHeight="1">
      <c r="A49" s="7" t="s">
        <v>90</v>
      </c>
      <c r="B49" s="8" t="s">
        <v>16</v>
      </c>
      <c r="C49" s="3">
        <f>C50</f>
        <v>2228</v>
      </c>
      <c r="D49" s="3">
        <f>D50</f>
        <v>0</v>
      </c>
      <c r="E49" s="2">
        <f t="shared" si="1"/>
        <v>2228</v>
      </c>
      <c r="F49" s="3">
        <f>F50</f>
        <v>2228.3</v>
      </c>
      <c r="G49" s="42">
        <f t="shared" si="0"/>
        <v>100</v>
      </c>
    </row>
    <row r="50" spans="1:7" ht="57.75" customHeight="1">
      <c r="A50" s="7" t="s">
        <v>92</v>
      </c>
      <c r="B50" s="8" t="s">
        <v>63</v>
      </c>
      <c r="C50" s="3">
        <v>2228</v>
      </c>
      <c r="D50" s="3"/>
      <c r="E50" s="2">
        <f t="shared" si="1"/>
        <v>2228</v>
      </c>
      <c r="F50" s="3">
        <v>2228.3</v>
      </c>
      <c r="G50" s="42">
        <f t="shared" si="0"/>
        <v>100</v>
      </c>
    </row>
    <row r="51" spans="1:7" ht="102.75" customHeight="1">
      <c r="A51" s="9" t="s">
        <v>289</v>
      </c>
      <c r="B51" s="1" t="s">
        <v>290</v>
      </c>
      <c r="C51" s="3">
        <f>SUM(C52:C55)</f>
        <v>68306</v>
      </c>
      <c r="D51" s="3">
        <f>SUM(D52:D55)</f>
        <v>0</v>
      </c>
      <c r="E51" s="2">
        <f t="shared" si="1"/>
        <v>68306</v>
      </c>
      <c r="F51" s="3">
        <f>SUM(F52:F55)</f>
        <v>76414.01024</v>
      </c>
      <c r="G51" s="42">
        <f t="shared" si="0"/>
        <v>111.9</v>
      </c>
    </row>
    <row r="52" spans="1:7" ht="133.5" customHeight="1">
      <c r="A52" s="13" t="s">
        <v>86</v>
      </c>
      <c r="B52" s="1" t="s">
        <v>201</v>
      </c>
      <c r="C52" s="3">
        <v>3790</v>
      </c>
      <c r="D52" s="3"/>
      <c r="E52" s="2">
        <f t="shared" si="1"/>
        <v>3790</v>
      </c>
      <c r="F52" s="3">
        <v>4298.7701</v>
      </c>
      <c r="G52" s="42">
        <f t="shared" si="0"/>
        <v>113.4</v>
      </c>
    </row>
    <row r="53" spans="1:7" ht="132.75" customHeight="1">
      <c r="A53" s="13" t="s">
        <v>202</v>
      </c>
      <c r="B53" s="1" t="s">
        <v>200</v>
      </c>
      <c r="C53" s="3">
        <v>35258</v>
      </c>
      <c r="D53" s="3"/>
      <c r="E53" s="2">
        <f t="shared" si="1"/>
        <v>35258</v>
      </c>
      <c r="F53" s="3">
        <v>39858.44834</v>
      </c>
      <c r="G53" s="42">
        <f t="shared" si="0"/>
        <v>113</v>
      </c>
    </row>
    <row r="54" spans="1:7" ht="106.5" customHeight="1">
      <c r="A54" s="13" t="s">
        <v>93</v>
      </c>
      <c r="B54" s="37" t="s">
        <v>167</v>
      </c>
      <c r="C54" s="3">
        <v>27181</v>
      </c>
      <c r="D54" s="3"/>
      <c r="E54" s="2">
        <f t="shared" si="1"/>
        <v>27181</v>
      </c>
      <c r="F54" s="3">
        <v>30180.12995</v>
      </c>
      <c r="G54" s="42">
        <f t="shared" si="0"/>
        <v>111</v>
      </c>
    </row>
    <row r="55" spans="1:7" ht="157.5" customHeight="1">
      <c r="A55" s="13" t="s">
        <v>281</v>
      </c>
      <c r="B55" s="37" t="s">
        <v>282</v>
      </c>
      <c r="C55" s="3">
        <v>2077</v>
      </c>
      <c r="D55" s="3"/>
      <c r="E55" s="2">
        <f t="shared" si="1"/>
        <v>2077</v>
      </c>
      <c r="F55" s="3">
        <v>2076.66185</v>
      </c>
      <c r="G55" s="42">
        <f t="shared" si="0"/>
        <v>100</v>
      </c>
    </row>
    <row r="56" spans="1:7" ht="33.75" customHeight="1">
      <c r="A56" s="7" t="s">
        <v>15</v>
      </c>
      <c r="B56" s="1" t="s">
        <v>11</v>
      </c>
      <c r="C56" s="3">
        <f>C57</f>
        <v>8770</v>
      </c>
      <c r="D56" s="3">
        <f>D57</f>
        <v>0</v>
      </c>
      <c r="E56" s="2">
        <f t="shared" si="1"/>
        <v>8770</v>
      </c>
      <c r="F56" s="3">
        <f>F57</f>
        <v>8900.44744</v>
      </c>
      <c r="G56" s="42">
        <f t="shared" si="0"/>
        <v>101.5</v>
      </c>
    </row>
    <row r="57" spans="1:7" ht="21" customHeight="1">
      <c r="A57" s="7" t="s">
        <v>46</v>
      </c>
      <c r="B57" s="8" t="s">
        <v>31</v>
      </c>
      <c r="C57" s="3">
        <v>8770</v>
      </c>
      <c r="D57" s="3"/>
      <c r="E57" s="2">
        <f t="shared" si="1"/>
        <v>8770</v>
      </c>
      <c r="F57" s="3">
        <v>8900.44744</v>
      </c>
      <c r="G57" s="42">
        <f t="shared" si="0"/>
        <v>101.5</v>
      </c>
    </row>
    <row r="58" spans="1:7" ht="39" customHeight="1">
      <c r="A58" s="14" t="s">
        <v>44</v>
      </c>
      <c r="B58" s="15" t="s">
        <v>57</v>
      </c>
      <c r="C58" s="3">
        <f>C65+C59</f>
        <v>625480.316</v>
      </c>
      <c r="D58" s="3">
        <f>D65+D59</f>
        <v>0</v>
      </c>
      <c r="E58" s="2">
        <f t="shared" si="1"/>
        <v>625480.316</v>
      </c>
      <c r="F58" s="3">
        <f>F65+F59</f>
        <v>652228.4426800001</v>
      </c>
      <c r="G58" s="42">
        <f t="shared" si="0"/>
        <v>104.3</v>
      </c>
    </row>
    <row r="59" spans="1:7" ht="27.75" customHeight="1">
      <c r="A59" s="14" t="s">
        <v>283</v>
      </c>
      <c r="B59" s="15" t="s">
        <v>284</v>
      </c>
      <c r="C59" s="3">
        <f>C62+C63+C64+C60+C61</f>
        <v>253102.316</v>
      </c>
      <c r="D59" s="3">
        <f>D62+D63+D64+D60+D61</f>
        <v>0</v>
      </c>
      <c r="E59" s="2">
        <f t="shared" si="1"/>
        <v>253102.316</v>
      </c>
      <c r="F59" s="3">
        <f>F62+F63+F64+F60+F61</f>
        <v>275027.45225000003</v>
      </c>
      <c r="G59" s="42">
        <f t="shared" si="0"/>
        <v>108.7</v>
      </c>
    </row>
    <row r="60" spans="1:7" ht="71.25" customHeight="1">
      <c r="A60" s="14" t="s">
        <v>301</v>
      </c>
      <c r="B60" s="15" t="s">
        <v>299</v>
      </c>
      <c r="C60" s="3">
        <v>13</v>
      </c>
      <c r="D60" s="3"/>
      <c r="E60" s="2">
        <f t="shared" si="1"/>
        <v>13</v>
      </c>
      <c r="F60" s="3">
        <v>13.0014</v>
      </c>
      <c r="G60" s="42">
        <f t="shared" si="0"/>
        <v>100</v>
      </c>
    </row>
    <row r="61" spans="1:7" ht="35.25" customHeight="1">
      <c r="A61" s="14" t="s">
        <v>315</v>
      </c>
      <c r="B61" s="15" t="s">
        <v>300</v>
      </c>
      <c r="C61" s="3">
        <v>108</v>
      </c>
      <c r="D61" s="3"/>
      <c r="E61" s="2">
        <f t="shared" si="1"/>
        <v>108</v>
      </c>
      <c r="F61" s="3">
        <v>115.3</v>
      </c>
      <c r="G61" s="42">
        <f t="shared" si="0"/>
        <v>106.8</v>
      </c>
    </row>
    <row r="62" spans="1:7" ht="74.25" customHeight="1">
      <c r="A62" s="14" t="s">
        <v>165</v>
      </c>
      <c r="B62" s="15" t="s">
        <v>164</v>
      </c>
      <c r="C62" s="3">
        <v>13400</v>
      </c>
      <c r="D62" s="3"/>
      <c r="E62" s="2">
        <f t="shared" si="1"/>
        <v>13400</v>
      </c>
      <c r="F62" s="3">
        <v>17455.52409</v>
      </c>
      <c r="G62" s="42">
        <f t="shared" si="0"/>
        <v>130.3</v>
      </c>
    </row>
    <row r="63" spans="1:7" ht="103.5" customHeight="1">
      <c r="A63" s="14" t="s">
        <v>91</v>
      </c>
      <c r="B63" s="15" t="s">
        <v>64</v>
      </c>
      <c r="C63" s="3">
        <v>239494.316</v>
      </c>
      <c r="D63" s="3"/>
      <c r="E63" s="2">
        <f t="shared" si="1"/>
        <v>239494.316</v>
      </c>
      <c r="F63" s="3">
        <v>257365.22676</v>
      </c>
      <c r="G63" s="42">
        <f t="shared" si="0"/>
        <v>107.5</v>
      </c>
    </row>
    <row r="64" spans="1:7" ht="51.75" customHeight="1">
      <c r="A64" s="14" t="s">
        <v>163</v>
      </c>
      <c r="B64" s="15" t="s">
        <v>65</v>
      </c>
      <c r="C64" s="3">
        <v>87</v>
      </c>
      <c r="D64" s="3"/>
      <c r="E64" s="2">
        <f t="shared" si="1"/>
        <v>87</v>
      </c>
      <c r="F64" s="3">
        <v>78.4</v>
      </c>
      <c r="G64" s="42">
        <f t="shared" si="0"/>
        <v>90.1</v>
      </c>
    </row>
    <row r="65" spans="1:7" ht="26.25" customHeight="1">
      <c r="A65" s="14" t="s">
        <v>253</v>
      </c>
      <c r="B65" s="15" t="s">
        <v>254</v>
      </c>
      <c r="C65" s="3">
        <f>C66+C67+C71+C72+C73</f>
        <v>372378</v>
      </c>
      <c r="D65" s="3">
        <f>D66+D67+D71+D72+D73</f>
        <v>0</v>
      </c>
      <c r="E65" s="2">
        <f t="shared" si="1"/>
        <v>372378</v>
      </c>
      <c r="F65" s="3">
        <f>F66+F67+F71+F72+F73</f>
        <v>377200.99043</v>
      </c>
      <c r="G65" s="42">
        <f t="shared" si="0"/>
        <v>101.3</v>
      </c>
    </row>
    <row r="66" spans="1:7" ht="49.5" customHeight="1">
      <c r="A66" s="14" t="s">
        <v>255</v>
      </c>
      <c r="B66" s="15" t="s">
        <v>256</v>
      </c>
      <c r="C66" s="3">
        <v>12</v>
      </c>
      <c r="D66" s="3"/>
      <c r="E66" s="2">
        <f t="shared" si="1"/>
        <v>12</v>
      </c>
      <c r="F66" s="3">
        <v>12.05798</v>
      </c>
      <c r="G66" s="42">
        <f t="shared" si="0"/>
        <v>100.5</v>
      </c>
    </row>
    <row r="67" spans="1:7" ht="47.25" customHeight="1">
      <c r="A67" s="14" t="s">
        <v>257</v>
      </c>
      <c r="B67" s="15" t="s">
        <v>258</v>
      </c>
      <c r="C67" s="3">
        <v>15261</v>
      </c>
      <c r="D67" s="3"/>
      <c r="E67" s="2">
        <f t="shared" si="1"/>
        <v>15261</v>
      </c>
      <c r="F67" s="3">
        <f>SUM(F68:F70)</f>
        <v>16250.9286</v>
      </c>
      <c r="G67" s="42">
        <f t="shared" si="0"/>
        <v>106.5</v>
      </c>
    </row>
    <row r="68" spans="1:7" ht="47.25" customHeight="1">
      <c r="A68" s="14" t="s">
        <v>259</v>
      </c>
      <c r="B68" s="15" t="s">
        <v>258</v>
      </c>
      <c r="C68" s="3">
        <v>12109</v>
      </c>
      <c r="D68" s="3"/>
      <c r="E68" s="2">
        <f t="shared" si="1"/>
        <v>12109</v>
      </c>
      <c r="F68" s="3">
        <v>12108.77515</v>
      </c>
      <c r="G68" s="42">
        <f t="shared" si="0"/>
        <v>100</v>
      </c>
    </row>
    <row r="69" spans="1:7" ht="47.25" customHeight="1">
      <c r="A69" s="14" t="s">
        <v>260</v>
      </c>
      <c r="B69" s="15" t="s">
        <v>258</v>
      </c>
      <c r="C69" s="3">
        <v>462</v>
      </c>
      <c r="D69" s="3"/>
      <c r="E69" s="2">
        <f t="shared" si="1"/>
        <v>462</v>
      </c>
      <c r="F69" s="3">
        <v>462.32869</v>
      </c>
      <c r="G69" s="42">
        <f t="shared" si="0"/>
        <v>100.1</v>
      </c>
    </row>
    <row r="70" spans="1:7" ht="47.25" customHeight="1">
      <c r="A70" s="14" t="s">
        <v>261</v>
      </c>
      <c r="B70" s="15" t="s">
        <v>258</v>
      </c>
      <c r="C70" s="3">
        <v>2690</v>
      </c>
      <c r="D70" s="3"/>
      <c r="E70" s="2">
        <f t="shared" si="1"/>
        <v>2690</v>
      </c>
      <c r="F70" s="3">
        <v>3679.82476</v>
      </c>
      <c r="G70" s="42">
        <f t="shared" si="0"/>
        <v>136.8</v>
      </c>
    </row>
    <row r="71" spans="1:7" ht="78" customHeight="1">
      <c r="A71" s="14" t="s">
        <v>188</v>
      </c>
      <c r="B71" s="15" t="s">
        <v>187</v>
      </c>
      <c r="C71" s="3">
        <v>356</v>
      </c>
      <c r="D71" s="3"/>
      <c r="E71" s="2">
        <f t="shared" si="1"/>
        <v>356</v>
      </c>
      <c r="F71" s="3">
        <v>432.93655</v>
      </c>
      <c r="G71" s="42">
        <f t="shared" si="0"/>
        <v>121.6</v>
      </c>
    </row>
    <row r="72" spans="1:7" ht="68.25" customHeight="1">
      <c r="A72" s="14" t="s">
        <v>262</v>
      </c>
      <c r="B72" s="15" t="s">
        <v>263</v>
      </c>
      <c r="C72" s="20">
        <v>10175</v>
      </c>
      <c r="D72" s="20"/>
      <c r="E72" s="2">
        <f t="shared" si="1"/>
        <v>10175</v>
      </c>
      <c r="F72" s="20">
        <v>13863.48273</v>
      </c>
      <c r="G72" s="42">
        <f t="shared" si="0"/>
        <v>136.3</v>
      </c>
    </row>
    <row r="73" spans="1:7" ht="57.75" customHeight="1">
      <c r="A73" s="14" t="s">
        <v>264</v>
      </c>
      <c r="B73" s="15" t="s">
        <v>265</v>
      </c>
      <c r="C73" s="20">
        <f>C74+C75</f>
        <v>346574</v>
      </c>
      <c r="D73" s="20">
        <f>D74+D75</f>
        <v>0</v>
      </c>
      <c r="E73" s="2">
        <f t="shared" si="1"/>
        <v>346574</v>
      </c>
      <c r="F73" s="20">
        <f>F74+F75</f>
        <v>346641.58457</v>
      </c>
      <c r="G73" s="42">
        <f t="shared" si="0"/>
        <v>100</v>
      </c>
    </row>
    <row r="74" spans="1:7" ht="57.75" customHeight="1">
      <c r="A74" s="14" t="s">
        <v>266</v>
      </c>
      <c r="B74" s="15" t="s">
        <v>265</v>
      </c>
      <c r="C74" s="20">
        <v>310107</v>
      </c>
      <c r="D74" s="20"/>
      <c r="E74" s="2">
        <f t="shared" si="1"/>
        <v>310107</v>
      </c>
      <c r="F74" s="20">
        <v>310106.99954</v>
      </c>
      <c r="G74" s="42">
        <f t="shared" si="0"/>
        <v>100</v>
      </c>
    </row>
    <row r="75" spans="1:7" ht="57.75" customHeight="1">
      <c r="A75" s="14" t="s">
        <v>267</v>
      </c>
      <c r="B75" s="15" t="s">
        <v>265</v>
      </c>
      <c r="C75" s="20">
        <v>36467</v>
      </c>
      <c r="D75" s="20"/>
      <c r="E75" s="2">
        <f t="shared" si="1"/>
        <v>36467</v>
      </c>
      <c r="F75" s="20">
        <v>36534.58503</v>
      </c>
      <c r="G75" s="42">
        <f t="shared" si="0"/>
        <v>100.2</v>
      </c>
    </row>
    <row r="76" spans="1:7" ht="39.75" customHeight="1">
      <c r="A76" s="18" t="s">
        <v>18</v>
      </c>
      <c r="B76" s="19" t="s">
        <v>12</v>
      </c>
      <c r="C76" s="20">
        <f>C77+C78+C82+C85</f>
        <v>423582</v>
      </c>
      <c r="D76" s="20">
        <f>D77+D78+D82+D85</f>
        <v>0</v>
      </c>
      <c r="E76" s="2">
        <f t="shared" si="1"/>
        <v>423582</v>
      </c>
      <c r="F76" s="20">
        <f>F77+F78+F82+F85</f>
        <v>437659.07275</v>
      </c>
      <c r="G76" s="42">
        <f t="shared" si="0"/>
        <v>103.3</v>
      </c>
    </row>
    <row r="77" spans="1:7" ht="39.75" customHeight="1">
      <c r="A77" s="7" t="s">
        <v>268</v>
      </c>
      <c r="B77" s="1" t="s">
        <v>269</v>
      </c>
      <c r="C77" s="20">
        <v>17017</v>
      </c>
      <c r="D77" s="20"/>
      <c r="E77" s="2">
        <f t="shared" si="1"/>
        <v>17017</v>
      </c>
      <c r="F77" s="20">
        <v>17521.408</v>
      </c>
      <c r="G77" s="42">
        <f t="shared" si="0"/>
        <v>103</v>
      </c>
    </row>
    <row r="78" spans="1:7" ht="97.5" customHeight="1">
      <c r="A78" s="7" t="s">
        <v>43</v>
      </c>
      <c r="B78" s="1" t="s">
        <v>168</v>
      </c>
      <c r="C78" s="3">
        <f>C81+C80</f>
        <v>228801</v>
      </c>
      <c r="D78" s="3">
        <f>D81+D80</f>
        <v>0</v>
      </c>
      <c r="E78" s="2">
        <f t="shared" si="1"/>
        <v>228801</v>
      </c>
      <c r="F78" s="3">
        <f>F79+F81+F80</f>
        <v>234155.89508</v>
      </c>
      <c r="G78" s="42">
        <f aca="true" t="shared" si="2" ref="G78:G141">ROUND(F78*100/E78,1)</f>
        <v>102.3</v>
      </c>
    </row>
    <row r="79" spans="1:7" ht="99" customHeight="1">
      <c r="A79" s="7" t="s">
        <v>341</v>
      </c>
      <c r="B79" s="1" t="s">
        <v>342</v>
      </c>
      <c r="C79" s="3">
        <v>0</v>
      </c>
      <c r="D79" s="3">
        <v>0</v>
      </c>
      <c r="E79" s="2">
        <v>0</v>
      </c>
      <c r="F79" s="3">
        <v>0.76</v>
      </c>
      <c r="G79" s="42">
        <v>0</v>
      </c>
    </row>
    <row r="80" spans="1:7" ht="106.5" customHeight="1">
      <c r="A80" s="7" t="s">
        <v>306</v>
      </c>
      <c r="B80" s="1" t="s">
        <v>305</v>
      </c>
      <c r="C80" s="3">
        <v>1</v>
      </c>
      <c r="D80" s="3"/>
      <c r="E80" s="2">
        <f t="shared" si="1"/>
        <v>1</v>
      </c>
      <c r="F80" s="3">
        <v>1.52</v>
      </c>
      <c r="G80" s="42">
        <f t="shared" si="2"/>
        <v>152</v>
      </c>
    </row>
    <row r="81" spans="1:7" s="24" customFormat="1" ht="99" customHeight="1">
      <c r="A81" s="7" t="s">
        <v>66</v>
      </c>
      <c r="B81" s="8" t="s">
        <v>67</v>
      </c>
      <c r="C81" s="3">
        <v>228800</v>
      </c>
      <c r="D81" s="3"/>
      <c r="E81" s="2">
        <f t="shared" si="1"/>
        <v>228800</v>
      </c>
      <c r="F81" s="3">
        <v>234153.61508</v>
      </c>
      <c r="G81" s="42">
        <f t="shared" si="2"/>
        <v>102.3</v>
      </c>
    </row>
    <row r="82" spans="1:7" s="24" customFormat="1" ht="49.5" customHeight="1">
      <c r="A82" s="16" t="s">
        <v>34</v>
      </c>
      <c r="B82" s="17" t="s">
        <v>45</v>
      </c>
      <c r="C82" s="3">
        <f>C83+C84</f>
        <v>118362</v>
      </c>
      <c r="D82" s="3">
        <f>D83+D84</f>
        <v>0</v>
      </c>
      <c r="E82" s="2">
        <f t="shared" si="1"/>
        <v>118362</v>
      </c>
      <c r="F82" s="3">
        <f>F83+F84</f>
        <v>120882.31704</v>
      </c>
      <c r="G82" s="42">
        <f t="shared" si="2"/>
        <v>102.1</v>
      </c>
    </row>
    <row r="83" spans="1:7" s="24" customFormat="1" ht="60.75" customHeight="1">
      <c r="A83" s="16" t="s">
        <v>68</v>
      </c>
      <c r="B83" s="17" t="s">
        <v>69</v>
      </c>
      <c r="C83" s="3">
        <v>102121</v>
      </c>
      <c r="D83" s="3"/>
      <c r="E83" s="2">
        <f t="shared" si="1"/>
        <v>102121</v>
      </c>
      <c r="F83" s="3">
        <v>103831.28394</v>
      </c>
      <c r="G83" s="42">
        <f t="shared" si="2"/>
        <v>101.7</v>
      </c>
    </row>
    <row r="84" spans="1:7" s="24" customFormat="1" ht="72.75" customHeight="1">
      <c r="A84" s="16" t="s">
        <v>270</v>
      </c>
      <c r="B84" s="17" t="s">
        <v>271</v>
      </c>
      <c r="C84" s="3">
        <v>16241</v>
      </c>
      <c r="D84" s="3"/>
      <c r="E84" s="2">
        <f t="shared" si="1"/>
        <v>16241</v>
      </c>
      <c r="F84" s="3">
        <v>17051.0331</v>
      </c>
      <c r="G84" s="42">
        <f t="shared" si="2"/>
        <v>105</v>
      </c>
    </row>
    <row r="85" spans="1:7" s="24" customFormat="1" ht="81.75" customHeight="1">
      <c r="A85" s="16" t="s">
        <v>36</v>
      </c>
      <c r="B85" s="17" t="s">
        <v>71</v>
      </c>
      <c r="C85" s="3">
        <f>C86</f>
        <v>59402</v>
      </c>
      <c r="D85" s="3">
        <f>D86</f>
        <v>0</v>
      </c>
      <c r="E85" s="2">
        <f t="shared" si="1"/>
        <v>59402</v>
      </c>
      <c r="F85" s="3">
        <f>F86</f>
        <v>65099.45263</v>
      </c>
      <c r="G85" s="42">
        <f t="shared" si="2"/>
        <v>109.6</v>
      </c>
    </row>
    <row r="86" spans="1:7" s="24" customFormat="1" ht="100.5" customHeight="1">
      <c r="A86" s="16" t="s">
        <v>205</v>
      </c>
      <c r="B86" s="8" t="s">
        <v>70</v>
      </c>
      <c r="C86" s="12">
        <v>59402</v>
      </c>
      <c r="D86" s="12"/>
      <c r="E86" s="2">
        <f aca="true" t="shared" si="3" ref="E86:E151">C86+D86</f>
        <v>59402</v>
      </c>
      <c r="F86" s="3">
        <v>65099.45263</v>
      </c>
      <c r="G86" s="42">
        <f t="shared" si="2"/>
        <v>109.6</v>
      </c>
    </row>
    <row r="87" spans="1:7" ht="22.5" customHeight="1">
      <c r="A87" s="7" t="s">
        <v>8</v>
      </c>
      <c r="B87" s="1" t="s">
        <v>9</v>
      </c>
      <c r="C87" s="3">
        <v>48578</v>
      </c>
      <c r="D87" s="3"/>
      <c r="E87" s="2">
        <f t="shared" si="3"/>
        <v>48578</v>
      </c>
      <c r="F87" s="3">
        <v>56340.16756</v>
      </c>
      <c r="G87" s="42">
        <f t="shared" si="2"/>
        <v>116</v>
      </c>
    </row>
    <row r="88" spans="1:7" ht="28.5" customHeight="1">
      <c r="A88" s="7" t="s">
        <v>19</v>
      </c>
      <c r="B88" s="1" t="s">
        <v>20</v>
      </c>
      <c r="C88" s="3">
        <f>C90</f>
        <v>152379</v>
      </c>
      <c r="D88" s="3">
        <f>D90</f>
        <v>0</v>
      </c>
      <c r="E88" s="2">
        <f t="shared" si="3"/>
        <v>152379</v>
      </c>
      <c r="F88" s="3">
        <f>F89+F90</f>
        <v>166091.16439000002</v>
      </c>
      <c r="G88" s="42">
        <f t="shared" si="2"/>
        <v>109</v>
      </c>
    </row>
    <row r="89" spans="1:7" ht="39.75" customHeight="1">
      <c r="A89" s="7" t="s">
        <v>339</v>
      </c>
      <c r="B89" s="1" t="s">
        <v>340</v>
      </c>
      <c r="C89" s="3">
        <v>0</v>
      </c>
      <c r="D89" s="3">
        <v>0</v>
      </c>
      <c r="E89" s="2">
        <v>0</v>
      </c>
      <c r="F89" s="3">
        <v>-63.05149</v>
      </c>
      <c r="G89" s="42">
        <v>0</v>
      </c>
    </row>
    <row r="90" spans="1:7" ht="35.25" customHeight="1">
      <c r="A90" s="7" t="s">
        <v>72</v>
      </c>
      <c r="B90" s="1" t="s">
        <v>73</v>
      </c>
      <c r="C90" s="3">
        <f>C91+C94+C95+C97+C96+C92+C93</f>
        <v>152379</v>
      </c>
      <c r="D90" s="3">
        <f>D91+D94+D95+D97+D96+D92+D93</f>
        <v>0</v>
      </c>
      <c r="E90" s="2">
        <f t="shared" si="3"/>
        <v>152379</v>
      </c>
      <c r="F90" s="3">
        <f>F91+F94+F95+F97+F96+F92+F93+F98</f>
        <v>166154.21588000003</v>
      </c>
      <c r="G90" s="42">
        <f t="shared" si="2"/>
        <v>109</v>
      </c>
    </row>
    <row r="91" spans="1:7" ht="49.5" customHeight="1">
      <c r="A91" s="7" t="s">
        <v>87</v>
      </c>
      <c r="B91" s="1" t="s">
        <v>193</v>
      </c>
      <c r="C91" s="3">
        <v>32426</v>
      </c>
      <c r="D91" s="3"/>
      <c r="E91" s="2">
        <f t="shared" si="3"/>
        <v>32426</v>
      </c>
      <c r="F91" s="3">
        <v>40272.15769</v>
      </c>
      <c r="G91" s="42">
        <f t="shared" si="2"/>
        <v>124.2</v>
      </c>
    </row>
    <row r="92" spans="1:7" ht="52.5" customHeight="1">
      <c r="A92" s="7" t="s">
        <v>303</v>
      </c>
      <c r="B92" s="1" t="s">
        <v>199</v>
      </c>
      <c r="C92" s="3">
        <v>273</v>
      </c>
      <c r="D92" s="3"/>
      <c r="E92" s="2">
        <f t="shared" si="3"/>
        <v>273</v>
      </c>
      <c r="F92" s="3">
        <v>274.1099</v>
      </c>
      <c r="G92" s="42">
        <f t="shared" si="2"/>
        <v>100.4</v>
      </c>
    </row>
    <row r="93" spans="1:7" ht="49.5" customHeight="1">
      <c r="A93" s="7" t="s">
        <v>302</v>
      </c>
      <c r="B93" s="1" t="s">
        <v>199</v>
      </c>
      <c r="C93" s="3">
        <v>329</v>
      </c>
      <c r="D93" s="3"/>
      <c r="E93" s="2">
        <f t="shared" si="3"/>
        <v>329</v>
      </c>
      <c r="F93" s="3">
        <v>744.98761</v>
      </c>
      <c r="G93" s="42">
        <f t="shared" si="2"/>
        <v>226.4</v>
      </c>
    </row>
    <row r="94" spans="1:7" ht="56.25" customHeight="1">
      <c r="A94" s="7" t="s">
        <v>88</v>
      </c>
      <c r="B94" s="1" t="s">
        <v>199</v>
      </c>
      <c r="C94" s="3">
        <v>1898</v>
      </c>
      <c r="D94" s="3"/>
      <c r="E94" s="2">
        <f t="shared" si="3"/>
        <v>1898</v>
      </c>
      <c r="F94" s="3">
        <v>1664.40002</v>
      </c>
      <c r="G94" s="42">
        <f t="shared" si="2"/>
        <v>87.7</v>
      </c>
    </row>
    <row r="95" spans="1:7" ht="37.5" customHeight="1">
      <c r="A95" s="7" t="s">
        <v>89</v>
      </c>
      <c r="B95" s="1" t="s">
        <v>194</v>
      </c>
      <c r="C95" s="12">
        <v>56750</v>
      </c>
      <c r="D95" s="12"/>
      <c r="E95" s="2">
        <f t="shared" si="3"/>
        <v>56750</v>
      </c>
      <c r="F95" s="12">
        <v>60935.55209</v>
      </c>
      <c r="G95" s="42">
        <f t="shared" si="2"/>
        <v>107.4</v>
      </c>
    </row>
    <row r="96" spans="1:7" ht="96" customHeight="1">
      <c r="A96" s="7" t="s">
        <v>272</v>
      </c>
      <c r="B96" s="1" t="s">
        <v>273</v>
      </c>
      <c r="C96" s="12">
        <v>13783</v>
      </c>
      <c r="D96" s="12"/>
      <c r="E96" s="2">
        <f t="shared" si="3"/>
        <v>13783</v>
      </c>
      <c r="F96" s="12">
        <v>14020.68193</v>
      </c>
      <c r="G96" s="42">
        <f t="shared" si="2"/>
        <v>101.7</v>
      </c>
    </row>
    <row r="97" spans="1:7" ht="37.5" customHeight="1">
      <c r="A97" s="7" t="s">
        <v>274</v>
      </c>
      <c r="B97" s="1" t="s">
        <v>304</v>
      </c>
      <c r="C97" s="12">
        <v>46920</v>
      </c>
      <c r="D97" s="12"/>
      <c r="E97" s="2">
        <f t="shared" si="3"/>
        <v>46920</v>
      </c>
      <c r="F97" s="12">
        <v>47593.05864</v>
      </c>
      <c r="G97" s="42">
        <f t="shared" si="2"/>
        <v>101.4</v>
      </c>
    </row>
    <row r="98" spans="1:7" ht="37.5" customHeight="1">
      <c r="A98" s="7" t="s">
        <v>338</v>
      </c>
      <c r="B98" s="1" t="s">
        <v>304</v>
      </c>
      <c r="C98" s="12">
        <v>0</v>
      </c>
      <c r="D98" s="12"/>
      <c r="E98" s="2">
        <f t="shared" si="3"/>
        <v>0</v>
      </c>
      <c r="F98" s="12">
        <v>649.268</v>
      </c>
      <c r="G98" s="42">
        <v>0</v>
      </c>
    </row>
    <row r="99" spans="1:7" ht="24.75" customHeight="1">
      <c r="A99" s="4" t="s">
        <v>3</v>
      </c>
      <c r="B99" s="5" t="s">
        <v>17</v>
      </c>
      <c r="C99" s="6">
        <f>C100+C185+C178+C174</f>
        <v>10316007.841129998</v>
      </c>
      <c r="D99" s="6">
        <f>D100+D185+D178+D174</f>
        <v>-686.7</v>
      </c>
      <c r="E99" s="22">
        <f t="shared" si="3"/>
        <v>10315321.141129998</v>
      </c>
      <c r="F99" s="6">
        <f>F100+F185+F178+F174</f>
        <v>10133042.07192</v>
      </c>
      <c r="G99" s="43">
        <f t="shared" si="2"/>
        <v>98.2</v>
      </c>
    </row>
    <row r="100" spans="1:7" ht="48" customHeight="1">
      <c r="A100" s="7" t="s">
        <v>2</v>
      </c>
      <c r="B100" s="8" t="s">
        <v>35</v>
      </c>
      <c r="C100" s="3">
        <f>C101+C139+C168</f>
        <v>10311934.54</v>
      </c>
      <c r="D100" s="3">
        <f>D101+D139+D168</f>
        <v>-686.7</v>
      </c>
      <c r="E100" s="2">
        <f t="shared" si="3"/>
        <v>10311247.84</v>
      </c>
      <c r="F100" s="3">
        <f>F101+F139+F168</f>
        <v>10117165.487780001</v>
      </c>
      <c r="G100" s="42">
        <f t="shared" si="2"/>
        <v>98.1</v>
      </c>
    </row>
    <row r="101" spans="1:7" ht="38.25" customHeight="1">
      <c r="A101" s="7" t="s">
        <v>159</v>
      </c>
      <c r="B101" s="8" t="s">
        <v>189</v>
      </c>
      <c r="C101" s="3">
        <f>C103+C104+C106+C105+C111+C108+C109+C102+C110+C107</f>
        <v>3656774.8400000003</v>
      </c>
      <c r="D101" s="3">
        <f>D103+D104+D106+D105+D111+D108+D109+D102+D110+D107</f>
        <v>0</v>
      </c>
      <c r="E101" s="2">
        <f t="shared" si="3"/>
        <v>3656774.8400000003</v>
      </c>
      <c r="F101" s="3">
        <f>F103+F104+F106+F105+F111+F108+F109+F102+F110+F107</f>
        <v>3538636.86499</v>
      </c>
      <c r="G101" s="42">
        <f t="shared" si="2"/>
        <v>96.8</v>
      </c>
    </row>
    <row r="102" spans="1:7" ht="54" customHeight="1">
      <c r="A102" s="7" t="s">
        <v>220</v>
      </c>
      <c r="B102" s="8" t="s">
        <v>210</v>
      </c>
      <c r="C102" s="3">
        <v>2687</v>
      </c>
      <c r="D102" s="3"/>
      <c r="E102" s="2">
        <f t="shared" si="3"/>
        <v>2687</v>
      </c>
      <c r="F102" s="3">
        <v>2467.84622</v>
      </c>
      <c r="G102" s="42">
        <f t="shared" si="2"/>
        <v>91.8</v>
      </c>
    </row>
    <row r="103" spans="1:7" ht="102" customHeight="1">
      <c r="A103" s="7" t="s">
        <v>98</v>
      </c>
      <c r="B103" s="8" t="s">
        <v>222</v>
      </c>
      <c r="C103" s="3">
        <v>3352</v>
      </c>
      <c r="D103" s="3"/>
      <c r="E103" s="2">
        <f t="shared" si="3"/>
        <v>3352</v>
      </c>
      <c r="F103" s="3">
        <v>3246.37174</v>
      </c>
      <c r="G103" s="42">
        <f t="shared" si="2"/>
        <v>96.8</v>
      </c>
    </row>
    <row r="104" spans="1:7" ht="57.75" customHeight="1">
      <c r="A104" s="7" t="s">
        <v>112</v>
      </c>
      <c r="B104" s="8" t="s">
        <v>110</v>
      </c>
      <c r="C104" s="3">
        <v>3567.66</v>
      </c>
      <c r="D104" s="3"/>
      <c r="E104" s="2">
        <f t="shared" si="3"/>
        <v>3567.66</v>
      </c>
      <c r="F104" s="3">
        <v>1098.01561</v>
      </c>
      <c r="G104" s="42">
        <f t="shared" si="2"/>
        <v>30.8</v>
      </c>
    </row>
    <row r="105" spans="1:7" ht="57.75" customHeight="1">
      <c r="A105" s="7" t="s">
        <v>316</v>
      </c>
      <c r="B105" s="8" t="s">
        <v>317</v>
      </c>
      <c r="C105" s="3">
        <v>450000</v>
      </c>
      <c r="D105" s="3">
        <v>450000</v>
      </c>
      <c r="E105" s="2">
        <f t="shared" si="3"/>
        <v>900000</v>
      </c>
      <c r="F105" s="3">
        <v>900000</v>
      </c>
      <c r="G105" s="42">
        <f t="shared" si="2"/>
        <v>100</v>
      </c>
    </row>
    <row r="106" spans="1:7" ht="70.5" customHeight="1">
      <c r="A106" s="7" t="s">
        <v>106</v>
      </c>
      <c r="B106" s="8" t="s">
        <v>105</v>
      </c>
      <c r="C106" s="3">
        <v>501109.92</v>
      </c>
      <c r="D106" s="3"/>
      <c r="E106" s="2">
        <f t="shared" si="3"/>
        <v>501109.92</v>
      </c>
      <c r="F106" s="3">
        <v>486076.6211</v>
      </c>
      <c r="G106" s="42">
        <f t="shared" si="2"/>
        <v>97</v>
      </c>
    </row>
    <row r="107" spans="1:7" ht="57.75" customHeight="1">
      <c r="A107" s="7" t="s">
        <v>223</v>
      </c>
      <c r="B107" s="8" t="s">
        <v>224</v>
      </c>
      <c r="C107" s="3">
        <v>145000</v>
      </c>
      <c r="D107" s="3"/>
      <c r="E107" s="2">
        <f t="shared" si="3"/>
        <v>145000</v>
      </c>
      <c r="F107" s="3">
        <v>135035.07793</v>
      </c>
      <c r="G107" s="42">
        <f t="shared" si="2"/>
        <v>93.1</v>
      </c>
    </row>
    <row r="108" spans="1:7" ht="147" customHeight="1">
      <c r="A108" s="7" t="s">
        <v>206</v>
      </c>
      <c r="B108" s="8" t="s">
        <v>225</v>
      </c>
      <c r="C108" s="3">
        <v>12338</v>
      </c>
      <c r="D108" s="3"/>
      <c r="E108" s="2">
        <f t="shared" si="3"/>
        <v>12338</v>
      </c>
      <c r="F108" s="3">
        <v>12337.8</v>
      </c>
      <c r="G108" s="42">
        <f t="shared" si="2"/>
        <v>100</v>
      </c>
    </row>
    <row r="109" spans="1:7" ht="77.25" customHeight="1">
      <c r="A109" s="7" t="s">
        <v>318</v>
      </c>
      <c r="B109" s="8" t="s">
        <v>319</v>
      </c>
      <c r="C109" s="3">
        <v>96212</v>
      </c>
      <c r="D109" s="3"/>
      <c r="E109" s="2">
        <f t="shared" si="3"/>
        <v>96212</v>
      </c>
      <c r="F109" s="3">
        <v>87044.2155</v>
      </c>
      <c r="G109" s="42">
        <f t="shared" si="2"/>
        <v>90.5</v>
      </c>
    </row>
    <row r="110" spans="1:7" ht="57.75" customHeight="1">
      <c r="A110" s="7" t="s">
        <v>211</v>
      </c>
      <c r="B110" s="8" t="s">
        <v>212</v>
      </c>
      <c r="C110" s="3">
        <v>413641.79</v>
      </c>
      <c r="D110" s="3"/>
      <c r="E110" s="2">
        <f t="shared" si="3"/>
        <v>413641.79</v>
      </c>
      <c r="F110" s="3">
        <v>413641.78667</v>
      </c>
      <c r="G110" s="42">
        <f t="shared" si="2"/>
        <v>100</v>
      </c>
    </row>
    <row r="111" spans="1:7" ht="35.25" customHeight="1">
      <c r="A111" s="7" t="s">
        <v>160</v>
      </c>
      <c r="B111" s="8" t="s">
        <v>162</v>
      </c>
      <c r="C111" s="3">
        <f>SUM(C112:C138)</f>
        <v>2028866.4700000002</v>
      </c>
      <c r="D111" s="3">
        <f>SUM(D112:D138)</f>
        <v>-450000</v>
      </c>
      <c r="E111" s="2">
        <f t="shared" si="3"/>
        <v>1578866.4700000002</v>
      </c>
      <c r="F111" s="3">
        <f>SUM(F112:F138)</f>
        <v>1497689.1302200002</v>
      </c>
      <c r="G111" s="42">
        <f t="shared" si="2"/>
        <v>94.9</v>
      </c>
    </row>
    <row r="112" spans="1:7" ht="134.25" customHeight="1">
      <c r="A112" s="7" t="s">
        <v>111</v>
      </c>
      <c r="B112" s="8" t="s">
        <v>170</v>
      </c>
      <c r="C112" s="3">
        <v>1203</v>
      </c>
      <c r="D112" s="3"/>
      <c r="E112" s="2">
        <f t="shared" si="3"/>
        <v>1203</v>
      </c>
      <c r="F112" s="3">
        <v>1075</v>
      </c>
      <c r="G112" s="42">
        <f t="shared" si="2"/>
        <v>89.4</v>
      </c>
    </row>
    <row r="113" spans="1:7" ht="65.25" customHeight="1">
      <c r="A113" s="7" t="s">
        <v>96</v>
      </c>
      <c r="B113" s="8" t="s">
        <v>171</v>
      </c>
      <c r="C113" s="3">
        <v>166275</v>
      </c>
      <c r="D113" s="3"/>
      <c r="E113" s="2">
        <f t="shared" si="3"/>
        <v>166275</v>
      </c>
      <c r="F113" s="3">
        <v>163484.79495</v>
      </c>
      <c r="G113" s="42">
        <f t="shared" si="2"/>
        <v>98.3</v>
      </c>
    </row>
    <row r="114" spans="1:7" ht="52.5" customHeight="1">
      <c r="A114" s="7" t="s">
        <v>103</v>
      </c>
      <c r="B114" s="8" t="s">
        <v>169</v>
      </c>
      <c r="C114" s="3">
        <v>15050</v>
      </c>
      <c r="D114" s="3"/>
      <c r="E114" s="2">
        <f t="shared" si="3"/>
        <v>15050</v>
      </c>
      <c r="F114" s="3">
        <v>0</v>
      </c>
      <c r="G114" s="42">
        <f t="shared" si="2"/>
        <v>0</v>
      </c>
    </row>
    <row r="115" spans="1:7" ht="55.5" customHeight="1">
      <c r="A115" s="7" t="s">
        <v>102</v>
      </c>
      <c r="B115" s="8" t="s">
        <v>328</v>
      </c>
      <c r="C115" s="3">
        <v>605575</v>
      </c>
      <c r="D115" s="3">
        <v>-450000</v>
      </c>
      <c r="E115" s="2">
        <f t="shared" si="3"/>
        <v>155575</v>
      </c>
      <c r="F115" s="3">
        <v>146200</v>
      </c>
      <c r="G115" s="42">
        <f t="shared" si="2"/>
        <v>94</v>
      </c>
    </row>
    <row r="116" spans="1:7" ht="81.75" customHeight="1">
      <c r="A116" s="7" t="s">
        <v>113</v>
      </c>
      <c r="B116" s="8" t="s">
        <v>75</v>
      </c>
      <c r="C116" s="3">
        <v>347079</v>
      </c>
      <c r="D116" s="3"/>
      <c r="E116" s="2">
        <f t="shared" si="3"/>
        <v>347079</v>
      </c>
      <c r="F116" s="3">
        <v>342487.63149</v>
      </c>
      <c r="G116" s="42">
        <f t="shared" si="2"/>
        <v>98.7</v>
      </c>
    </row>
    <row r="117" spans="1:7" ht="75" customHeight="1">
      <c r="A117" s="7" t="s">
        <v>329</v>
      </c>
      <c r="B117" s="8" t="s">
        <v>330</v>
      </c>
      <c r="C117" s="3">
        <v>4903</v>
      </c>
      <c r="D117" s="3"/>
      <c r="E117" s="2">
        <f t="shared" si="3"/>
        <v>4903</v>
      </c>
      <c r="F117" s="3">
        <v>4903</v>
      </c>
      <c r="G117" s="42">
        <f t="shared" si="2"/>
        <v>100</v>
      </c>
    </row>
    <row r="118" spans="1:7" ht="57.75" customHeight="1">
      <c r="A118" s="7" t="s">
        <v>99</v>
      </c>
      <c r="B118" s="8" t="s">
        <v>172</v>
      </c>
      <c r="C118" s="3">
        <v>4815</v>
      </c>
      <c r="D118" s="3"/>
      <c r="E118" s="2">
        <f t="shared" si="3"/>
        <v>4815</v>
      </c>
      <c r="F118" s="3">
        <v>4814.98627</v>
      </c>
      <c r="G118" s="42">
        <f t="shared" si="2"/>
        <v>100</v>
      </c>
    </row>
    <row r="119" spans="1:7" ht="77.25" customHeight="1">
      <c r="A119" s="7" t="s">
        <v>94</v>
      </c>
      <c r="B119" s="8" t="s">
        <v>173</v>
      </c>
      <c r="C119" s="3">
        <v>140803</v>
      </c>
      <c r="D119" s="3"/>
      <c r="E119" s="2">
        <f t="shared" si="3"/>
        <v>140803</v>
      </c>
      <c r="F119" s="3">
        <v>140803</v>
      </c>
      <c r="G119" s="42">
        <f t="shared" si="2"/>
        <v>100</v>
      </c>
    </row>
    <row r="120" spans="1:7" ht="57.75" customHeight="1">
      <c r="A120" s="7" t="s">
        <v>195</v>
      </c>
      <c r="B120" s="8" t="s">
        <v>207</v>
      </c>
      <c r="C120" s="3">
        <v>8223</v>
      </c>
      <c r="D120" s="3"/>
      <c r="E120" s="2">
        <f t="shared" si="3"/>
        <v>8223</v>
      </c>
      <c r="F120" s="3">
        <v>8222.78778</v>
      </c>
      <c r="G120" s="42">
        <f t="shared" si="2"/>
        <v>100</v>
      </c>
    </row>
    <row r="121" spans="1:7" ht="57.75" customHeight="1">
      <c r="A121" s="7" t="s">
        <v>95</v>
      </c>
      <c r="B121" s="8" t="s">
        <v>175</v>
      </c>
      <c r="C121" s="3">
        <v>4998</v>
      </c>
      <c r="D121" s="3"/>
      <c r="E121" s="2">
        <f t="shared" si="3"/>
        <v>4998</v>
      </c>
      <c r="F121" s="3">
        <v>4997.4432</v>
      </c>
      <c r="G121" s="42">
        <f t="shared" si="2"/>
        <v>100</v>
      </c>
    </row>
    <row r="122" spans="1:7" ht="86.25" customHeight="1">
      <c r="A122" s="7" t="s">
        <v>97</v>
      </c>
      <c r="B122" s="8" t="s">
        <v>174</v>
      </c>
      <c r="C122" s="3">
        <v>763</v>
      </c>
      <c r="D122" s="3"/>
      <c r="E122" s="2">
        <f t="shared" si="3"/>
        <v>763</v>
      </c>
      <c r="F122" s="3">
        <v>390</v>
      </c>
      <c r="G122" s="42">
        <f t="shared" si="2"/>
        <v>51.1</v>
      </c>
    </row>
    <row r="123" spans="1:7" ht="54.75" customHeight="1">
      <c r="A123" s="7" t="s">
        <v>100</v>
      </c>
      <c r="B123" s="8" t="s">
        <v>74</v>
      </c>
      <c r="C123" s="3">
        <v>5627</v>
      </c>
      <c r="D123" s="3"/>
      <c r="E123" s="2">
        <f t="shared" si="3"/>
        <v>5627</v>
      </c>
      <c r="F123" s="3">
        <v>4734.42815</v>
      </c>
      <c r="G123" s="42">
        <f t="shared" si="2"/>
        <v>84.1</v>
      </c>
    </row>
    <row r="124" spans="1:7" ht="90.75" customHeight="1">
      <c r="A124" s="7" t="s">
        <v>109</v>
      </c>
      <c r="B124" s="8" t="s">
        <v>176</v>
      </c>
      <c r="C124" s="3">
        <v>33202</v>
      </c>
      <c r="D124" s="3"/>
      <c r="E124" s="2">
        <f t="shared" si="3"/>
        <v>33202</v>
      </c>
      <c r="F124" s="3">
        <v>33202</v>
      </c>
      <c r="G124" s="42">
        <f t="shared" si="2"/>
        <v>100</v>
      </c>
    </row>
    <row r="125" spans="1:7" ht="57" customHeight="1">
      <c r="A125" s="7" t="s">
        <v>101</v>
      </c>
      <c r="B125" s="8" t="s">
        <v>177</v>
      </c>
      <c r="C125" s="3">
        <v>233190.98</v>
      </c>
      <c r="D125" s="3"/>
      <c r="E125" s="2">
        <f t="shared" si="3"/>
        <v>233190.98</v>
      </c>
      <c r="F125" s="3">
        <v>227336.55321</v>
      </c>
      <c r="G125" s="42">
        <f t="shared" si="2"/>
        <v>97.5</v>
      </c>
    </row>
    <row r="126" spans="1:7" ht="69.75" customHeight="1">
      <c r="A126" s="7" t="s">
        <v>104</v>
      </c>
      <c r="B126" s="8" t="s">
        <v>178</v>
      </c>
      <c r="C126" s="3">
        <v>1210</v>
      </c>
      <c r="D126" s="3"/>
      <c r="E126" s="2">
        <f t="shared" si="3"/>
        <v>1210</v>
      </c>
      <c r="F126" s="3">
        <v>0</v>
      </c>
      <c r="G126" s="42">
        <f t="shared" si="2"/>
        <v>0</v>
      </c>
    </row>
    <row r="127" spans="1:7" ht="41.25" customHeight="1">
      <c r="A127" s="7" t="s">
        <v>107</v>
      </c>
      <c r="B127" s="8" t="s">
        <v>179</v>
      </c>
      <c r="C127" s="3">
        <v>61571.87</v>
      </c>
      <c r="D127" s="3"/>
      <c r="E127" s="2">
        <f t="shared" si="3"/>
        <v>61571.87</v>
      </c>
      <c r="F127" s="3">
        <v>59724.7152</v>
      </c>
      <c r="G127" s="42">
        <f t="shared" si="2"/>
        <v>97</v>
      </c>
    </row>
    <row r="128" spans="1:7" ht="90" customHeight="1">
      <c r="A128" s="7" t="s">
        <v>108</v>
      </c>
      <c r="B128" s="8" t="s">
        <v>180</v>
      </c>
      <c r="C128" s="3">
        <v>4741</v>
      </c>
      <c r="D128" s="3"/>
      <c r="E128" s="2">
        <f t="shared" si="3"/>
        <v>4741</v>
      </c>
      <c r="F128" s="3">
        <v>4610.89967</v>
      </c>
      <c r="G128" s="42">
        <f t="shared" si="2"/>
        <v>97.3</v>
      </c>
    </row>
    <row r="129" spans="1:7" ht="102.75" customHeight="1">
      <c r="A129" s="7" t="s">
        <v>114</v>
      </c>
      <c r="B129" s="8" t="s">
        <v>181</v>
      </c>
      <c r="C129" s="3">
        <v>2187</v>
      </c>
      <c r="D129" s="3"/>
      <c r="E129" s="2">
        <f t="shared" si="3"/>
        <v>2187</v>
      </c>
      <c r="F129" s="3">
        <v>2187</v>
      </c>
      <c r="G129" s="42">
        <f t="shared" si="2"/>
        <v>100</v>
      </c>
    </row>
    <row r="130" spans="1:7" ht="55.5" customHeight="1">
      <c r="A130" s="7" t="s">
        <v>203</v>
      </c>
      <c r="B130" s="8" t="s">
        <v>204</v>
      </c>
      <c r="C130" s="3">
        <v>88788.02</v>
      </c>
      <c r="D130" s="3"/>
      <c r="E130" s="2">
        <f t="shared" si="3"/>
        <v>88788.02</v>
      </c>
      <c r="F130" s="3">
        <v>86366.40131</v>
      </c>
      <c r="G130" s="42">
        <f t="shared" si="2"/>
        <v>97.3</v>
      </c>
    </row>
    <row r="131" spans="1:7" ht="42" customHeight="1">
      <c r="A131" s="7" t="s">
        <v>226</v>
      </c>
      <c r="B131" s="8" t="s">
        <v>227</v>
      </c>
      <c r="C131" s="3">
        <v>70410.1</v>
      </c>
      <c r="D131" s="3"/>
      <c r="E131" s="2">
        <f t="shared" si="3"/>
        <v>70410.1</v>
      </c>
      <c r="F131" s="3">
        <v>70410.07916</v>
      </c>
      <c r="G131" s="42">
        <f t="shared" si="2"/>
        <v>100</v>
      </c>
    </row>
    <row r="132" spans="1:7" ht="70.5" customHeight="1">
      <c r="A132" s="7" t="s">
        <v>228</v>
      </c>
      <c r="B132" s="8" t="s">
        <v>278</v>
      </c>
      <c r="C132" s="3">
        <v>67583</v>
      </c>
      <c r="D132" s="3"/>
      <c r="E132" s="2">
        <f t="shared" si="3"/>
        <v>67583</v>
      </c>
      <c r="F132" s="3">
        <v>67583</v>
      </c>
      <c r="G132" s="42">
        <f t="shared" si="2"/>
        <v>100</v>
      </c>
    </row>
    <row r="133" spans="1:7" ht="72" customHeight="1">
      <c r="A133" s="7" t="s">
        <v>229</v>
      </c>
      <c r="B133" s="8" t="s">
        <v>277</v>
      </c>
      <c r="C133" s="3">
        <v>41000</v>
      </c>
      <c r="D133" s="3"/>
      <c r="E133" s="2">
        <f t="shared" si="3"/>
        <v>41000</v>
      </c>
      <c r="F133" s="3">
        <v>41000</v>
      </c>
      <c r="G133" s="42">
        <f t="shared" si="2"/>
        <v>100</v>
      </c>
    </row>
    <row r="134" spans="1:7" ht="171" customHeight="1">
      <c r="A134" s="7" t="s">
        <v>230</v>
      </c>
      <c r="B134" s="8" t="s">
        <v>279</v>
      </c>
      <c r="C134" s="3">
        <v>5182</v>
      </c>
      <c r="D134" s="3"/>
      <c r="E134" s="2">
        <f t="shared" si="3"/>
        <v>5182</v>
      </c>
      <c r="F134" s="3">
        <v>4974.93549</v>
      </c>
      <c r="G134" s="42">
        <f t="shared" si="2"/>
        <v>96</v>
      </c>
    </row>
    <row r="135" spans="1:7" ht="54" customHeight="1">
      <c r="A135" s="7" t="s">
        <v>231</v>
      </c>
      <c r="B135" s="8" t="s">
        <v>275</v>
      </c>
      <c r="C135" s="3">
        <v>14289.95</v>
      </c>
      <c r="D135" s="3"/>
      <c r="E135" s="2">
        <f t="shared" si="3"/>
        <v>14289.95</v>
      </c>
      <c r="F135" s="3">
        <v>14289.95</v>
      </c>
      <c r="G135" s="42">
        <f t="shared" si="2"/>
        <v>100</v>
      </c>
    </row>
    <row r="136" spans="1:7" ht="58.5" customHeight="1">
      <c r="A136" s="7" t="s">
        <v>232</v>
      </c>
      <c r="B136" s="8" t="s">
        <v>276</v>
      </c>
      <c r="C136" s="3">
        <v>80753</v>
      </c>
      <c r="D136" s="3"/>
      <c r="E136" s="2">
        <f t="shared" si="3"/>
        <v>80753</v>
      </c>
      <c r="F136" s="3">
        <v>44446.97442</v>
      </c>
      <c r="G136" s="42">
        <f t="shared" si="2"/>
        <v>55</v>
      </c>
    </row>
    <row r="137" spans="1:7" ht="93" customHeight="1">
      <c r="A137" s="7" t="s">
        <v>309</v>
      </c>
      <c r="B137" s="8" t="s">
        <v>307</v>
      </c>
      <c r="C137" s="3">
        <v>1631.05</v>
      </c>
      <c r="D137" s="3"/>
      <c r="E137" s="2">
        <f t="shared" si="3"/>
        <v>1631.05</v>
      </c>
      <c r="F137" s="3">
        <v>1631.04992</v>
      </c>
      <c r="G137" s="42">
        <f t="shared" si="2"/>
        <v>100</v>
      </c>
    </row>
    <row r="138" spans="1:7" ht="57.75" customHeight="1">
      <c r="A138" s="7" t="s">
        <v>310</v>
      </c>
      <c r="B138" s="8" t="s">
        <v>308</v>
      </c>
      <c r="C138" s="3">
        <v>17812.5</v>
      </c>
      <c r="D138" s="3"/>
      <c r="E138" s="2">
        <f t="shared" si="3"/>
        <v>17812.5</v>
      </c>
      <c r="F138" s="3">
        <v>17812.5</v>
      </c>
      <c r="G138" s="42">
        <f t="shared" si="2"/>
        <v>100</v>
      </c>
    </row>
    <row r="139" spans="1:7" ht="40.5" customHeight="1">
      <c r="A139" s="7" t="s">
        <v>115</v>
      </c>
      <c r="B139" s="8" t="s">
        <v>190</v>
      </c>
      <c r="C139" s="3">
        <f>C140+C143+C155+C159+C160+C161+C162+C163</f>
        <v>6171375</v>
      </c>
      <c r="D139" s="3">
        <f>D140+D143+D155+D159+D160+D161+D162+D163</f>
        <v>350</v>
      </c>
      <c r="E139" s="2">
        <f t="shared" si="3"/>
        <v>6171725</v>
      </c>
      <c r="F139" s="3">
        <f>F140+F143+F155+F159+F160+F161+F162+F163</f>
        <v>6095873.203590001</v>
      </c>
      <c r="G139" s="42">
        <f t="shared" si="2"/>
        <v>98.8</v>
      </c>
    </row>
    <row r="140" spans="1:7" ht="58.5" customHeight="1">
      <c r="A140" s="7" t="s">
        <v>161</v>
      </c>
      <c r="B140" s="8" t="s">
        <v>153</v>
      </c>
      <c r="C140" s="3">
        <f>C141+C142</f>
        <v>80899</v>
      </c>
      <c r="D140" s="3">
        <f>D141+D142</f>
        <v>350</v>
      </c>
      <c r="E140" s="2">
        <f t="shared" si="3"/>
        <v>81249</v>
      </c>
      <c r="F140" s="3">
        <f>F141+F142</f>
        <v>81244.05561</v>
      </c>
      <c r="G140" s="42">
        <f t="shared" si="2"/>
        <v>100</v>
      </c>
    </row>
    <row r="141" spans="1:7" ht="90.75" customHeight="1">
      <c r="A141" s="7" t="s">
        <v>127</v>
      </c>
      <c r="B141" s="8" t="s">
        <v>125</v>
      </c>
      <c r="C141" s="3">
        <v>6395</v>
      </c>
      <c r="D141" s="3"/>
      <c r="E141" s="2">
        <f t="shared" si="3"/>
        <v>6395</v>
      </c>
      <c r="F141" s="3">
        <v>6395</v>
      </c>
      <c r="G141" s="42">
        <f t="shared" si="2"/>
        <v>100</v>
      </c>
    </row>
    <row r="142" spans="1:7" ht="72" customHeight="1">
      <c r="A142" s="7" t="s">
        <v>128</v>
      </c>
      <c r="B142" s="8" t="s">
        <v>126</v>
      </c>
      <c r="C142" s="3">
        <v>74504</v>
      </c>
      <c r="D142" s="3">
        <v>350</v>
      </c>
      <c r="E142" s="2">
        <f t="shared" si="3"/>
        <v>74854</v>
      </c>
      <c r="F142" s="3">
        <v>74849.05561</v>
      </c>
      <c r="G142" s="42">
        <f aca="true" t="shared" si="4" ref="G142:G192">ROUND(F142*100/E142,1)</f>
        <v>100</v>
      </c>
    </row>
    <row r="143" spans="1:7" ht="57" customHeight="1">
      <c r="A143" s="7" t="s">
        <v>150</v>
      </c>
      <c r="B143" s="8" t="s">
        <v>151</v>
      </c>
      <c r="C143" s="3">
        <f>SUM(C144:C154)</f>
        <v>248214</v>
      </c>
      <c r="D143" s="3">
        <f>SUM(D144:D154)</f>
        <v>0</v>
      </c>
      <c r="E143" s="2">
        <f t="shared" si="3"/>
        <v>248214</v>
      </c>
      <c r="F143" s="3">
        <f>SUM(F144:F154)</f>
        <v>239273.91515999998</v>
      </c>
      <c r="G143" s="42">
        <f t="shared" si="4"/>
        <v>96.4</v>
      </c>
    </row>
    <row r="144" spans="1:7" ht="79.5" customHeight="1">
      <c r="A144" s="7" t="s">
        <v>149</v>
      </c>
      <c r="B144" s="8" t="s">
        <v>152</v>
      </c>
      <c r="C144" s="3">
        <v>26502</v>
      </c>
      <c r="D144" s="3"/>
      <c r="E144" s="2">
        <f t="shared" si="3"/>
        <v>26502</v>
      </c>
      <c r="F144" s="3">
        <v>26502</v>
      </c>
      <c r="G144" s="42">
        <f t="shared" si="4"/>
        <v>100</v>
      </c>
    </row>
    <row r="145" spans="1:7" ht="92.25" customHeight="1">
      <c r="A145" s="7" t="s">
        <v>132</v>
      </c>
      <c r="B145" s="8" t="s">
        <v>185</v>
      </c>
      <c r="C145" s="3">
        <v>14040</v>
      </c>
      <c r="D145" s="3"/>
      <c r="E145" s="2">
        <f t="shared" si="3"/>
        <v>14040</v>
      </c>
      <c r="F145" s="3">
        <v>14040</v>
      </c>
      <c r="G145" s="42">
        <f t="shared" si="4"/>
        <v>100</v>
      </c>
    </row>
    <row r="146" spans="1:7" ht="114.75" customHeight="1">
      <c r="A146" s="7" t="s">
        <v>122</v>
      </c>
      <c r="B146" s="8" t="s">
        <v>186</v>
      </c>
      <c r="C146" s="3">
        <v>13197</v>
      </c>
      <c r="D146" s="3"/>
      <c r="E146" s="2">
        <f t="shared" si="3"/>
        <v>13197</v>
      </c>
      <c r="F146" s="3">
        <v>13197</v>
      </c>
      <c r="G146" s="42">
        <f t="shared" si="4"/>
        <v>100</v>
      </c>
    </row>
    <row r="147" spans="1:7" ht="234" customHeight="1">
      <c r="A147" s="7" t="s">
        <v>120</v>
      </c>
      <c r="B147" s="8" t="s">
        <v>119</v>
      </c>
      <c r="C147" s="3">
        <v>5690</v>
      </c>
      <c r="D147" s="3"/>
      <c r="E147" s="2">
        <f t="shared" si="3"/>
        <v>5690</v>
      </c>
      <c r="F147" s="3">
        <v>4417.68481</v>
      </c>
      <c r="G147" s="42">
        <f t="shared" si="4"/>
        <v>77.6</v>
      </c>
    </row>
    <row r="148" spans="1:7" ht="78" customHeight="1">
      <c r="A148" s="7" t="s">
        <v>121</v>
      </c>
      <c r="B148" s="8" t="s">
        <v>233</v>
      </c>
      <c r="C148" s="3">
        <v>11048</v>
      </c>
      <c r="D148" s="3"/>
      <c r="E148" s="2">
        <f t="shared" si="3"/>
        <v>11048</v>
      </c>
      <c r="F148" s="3">
        <v>11048</v>
      </c>
      <c r="G148" s="42">
        <f t="shared" si="4"/>
        <v>100</v>
      </c>
    </row>
    <row r="149" spans="1:7" ht="90" customHeight="1">
      <c r="A149" s="7" t="s">
        <v>131</v>
      </c>
      <c r="B149" s="8" t="s">
        <v>184</v>
      </c>
      <c r="C149" s="3">
        <v>632</v>
      </c>
      <c r="D149" s="3"/>
      <c r="E149" s="2">
        <f t="shared" si="3"/>
        <v>632</v>
      </c>
      <c r="F149" s="3">
        <v>632</v>
      </c>
      <c r="G149" s="42">
        <f t="shared" si="4"/>
        <v>100</v>
      </c>
    </row>
    <row r="150" spans="1:7" ht="108.75" customHeight="1">
      <c r="A150" s="7" t="s">
        <v>130</v>
      </c>
      <c r="B150" s="8" t="s">
        <v>129</v>
      </c>
      <c r="C150" s="3">
        <v>29</v>
      </c>
      <c r="D150" s="3"/>
      <c r="E150" s="2">
        <f t="shared" si="3"/>
        <v>29</v>
      </c>
      <c r="F150" s="3">
        <v>0</v>
      </c>
      <c r="G150" s="42">
        <f t="shared" si="4"/>
        <v>0</v>
      </c>
    </row>
    <row r="151" spans="1:7" ht="173.25" customHeight="1">
      <c r="A151" s="7" t="s">
        <v>133</v>
      </c>
      <c r="B151" s="8" t="s">
        <v>196</v>
      </c>
      <c r="C151" s="3">
        <v>104348</v>
      </c>
      <c r="D151" s="3"/>
      <c r="E151" s="2">
        <f t="shared" si="3"/>
        <v>104348</v>
      </c>
      <c r="F151" s="3">
        <v>104347.35574</v>
      </c>
      <c r="G151" s="42">
        <f t="shared" si="4"/>
        <v>100</v>
      </c>
    </row>
    <row r="152" spans="1:7" ht="118.5" customHeight="1">
      <c r="A152" s="7" t="s">
        <v>116</v>
      </c>
      <c r="B152" s="8" t="s">
        <v>147</v>
      </c>
      <c r="C152" s="3">
        <v>3482</v>
      </c>
      <c r="D152" s="3"/>
      <c r="E152" s="2">
        <f aca="true" t="shared" si="5" ref="E152:E192">C152+D152</f>
        <v>3482</v>
      </c>
      <c r="F152" s="3">
        <v>3481.94361</v>
      </c>
      <c r="G152" s="42">
        <f t="shared" si="4"/>
        <v>100</v>
      </c>
    </row>
    <row r="153" spans="1:7" ht="185.25" customHeight="1">
      <c r="A153" s="7" t="s">
        <v>146</v>
      </c>
      <c r="B153" s="8" t="s">
        <v>148</v>
      </c>
      <c r="C153" s="3">
        <v>4267</v>
      </c>
      <c r="D153" s="3"/>
      <c r="E153" s="2">
        <f t="shared" si="5"/>
        <v>4267</v>
      </c>
      <c r="F153" s="3">
        <v>4267</v>
      </c>
      <c r="G153" s="42">
        <f t="shared" si="4"/>
        <v>100</v>
      </c>
    </row>
    <row r="154" spans="1:7" ht="213" customHeight="1">
      <c r="A154" s="7" t="s">
        <v>234</v>
      </c>
      <c r="B154" s="8" t="s">
        <v>235</v>
      </c>
      <c r="C154" s="3">
        <v>64979</v>
      </c>
      <c r="D154" s="3"/>
      <c r="E154" s="2">
        <f t="shared" si="5"/>
        <v>64979</v>
      </c>
      <c r="F154" s="3">
        <v>57340.931</v>
      </c>
      <c r="G154" s="42">
        <f t="shared" si="4"/>
        <v>88.2</v>
      </c>
    </row>
    <row r="155" spans="1:7" ht="88.5" customHeight="1">
      <c r="A155" s="7" t="s">
        <v>144</v>
      </c>
      <c r="B155" s="8" t="s">
        <v>145</v>
      </c>
      <c r="C155" s="3">
        <f>C156+C157+C158</f>
        <v>129756</v>
      </c>
      <c r="D155" s="3">
        <f>D156+D157+D158</f>
        <v>0</v>
      </c>
      <c r="E155" s="2">
        <f t="shared" si="5"/>
        <v>129756</v>
      </c>
      <c r="F155" s="3">
        <f>F156+F157+F158</f>
        <v>82648.25766</v>
      </c>
      <c r="G155" s="42">
        <f t="shared" si="4"/>
        <v>63.7</v>
      </c>
    </row>
    <row r="156" spans="1:7" ht="119.25" customHeight="1">
      <c r="A156" s="7" t="s">
        <v>139</v>
      </c>
      <c r="B156" s="8" t="s">
        <v>138</v>
      </c>
      <c r="C156" s="3">
        <v>5666</v>
      </c>
      <c r="D156" s="3"/>
      <c r="E156" s="2">
        <f t="shared" si="5"/>
        <v>5666</v>
      </c>
      <c r="F156" s="3">
        <v>5666</v>
      </c>
      <c r="G156" s="42">
        <f t="shared" si="4"/>
        <v>100</v>
      </c>
    </row>
    <row r="157" spans="1:7" s="7" customFormat="1" ht="116.25" customHeight="1">
      <c r="A157" s="7" t="s">
        <v>142</v>
      </c>
      <c r="B157" s="8" t="s">
        <v>140</v>
      </c>
      <c r="C157" s="3">
        <v>1229</v>
      </c>
      <c r="D157" s="3"/>
      <c r="E157" s="2">
        <f t="shared" si="5"/>
        <v>1229</v>
      </c>
      <c r="F157" s="3">
        <v>702.69517</v>
      </c>
      <c r="G157" s="42">
        <f t="shared" si="4"/>
        <v>57.2</v>
      </c>
    </row>
    <row r="158" spans="1:7" s="7" customFormat="1" ht="119.25" customHeight="1">
      <c r="A158" s="7" t="s">
        <v>143</v>
      </c>
      <c r="B158" s="8" t="s">
        <v>141</v>
      </c>
      <c r="C158" s="3">
        <v>122861</v>
      </c>
      <c r="D158" s="3"/>
      <c r="E158" s="2">
        <f t="shared" si="5"/>
        <v>122861</v>
      </c>
      <c r="F158" s="3">
        <v>76279.56249</v>
      </c>
      <c r="G158" s="42">
        <f t="shared" si="4"/>
        <v>62.1</v>
      </c>
    </row>
    <row r="159" spans="1:7" ht="73.5" customHeight="1">
      <c r="A159" s="7" t="s">
        <v>124</v>
      </c>
      <c r="B159" s="8" t="s">
        <v>123</v>
      </c>
      <c r="C159" s="3">
        <v>117883</v>
      </c>
      <c r="D159" s="3"/>
      <c r="E159" s="2">
        <f t="shared" si="5"/>
        <v>117883</v>
      </c>
      <c r="F159" s="3">
        <v>111893.62343</v>
      </c>
      <c r="G159" s="42">
        <f t="shared" si="4"/>
        <v>94.9</v>
      </c>
    </row>
    <row r="160" spans="1:7" ht="72" customHeight="1">
      <c r="A160" s="7" t="s">
        <v>118</v>
      </c>
      <c r="B160" s="8" t="s">
        <v>117</v>
      </c>
      <c r="C160" s="3">
        <v>3</v>
      </c>
      <c r="D160" s="3"/>
      <c r="E160" s="2">
        <f t="shared" si="5"/>
        <v>3</v>
      </c>
      <c r="F160" s="3">
        <v>0</v>
      </c>
      <c r="G160" s="42">
        <f t="shared" si="4"/>
        <v>0</v>
      </c>
    </row>
    <row r="161" spans="1:7" ht="118.5" customHeight="1">
      <c r="A161" s="7" t="s">
        <v>320</v>
      </c>
      <c r="B161" s="8" t="s">
        <v>321</v>
      </c>
      <c r="C161" s="3">
        <v>2471</v>
      </c>
      <c r="D161" s="3"/>
      <c r="E161" s="2">
        <f t="shared" si="5"/>
        <v>2471</v>
      </c>
      <c r="F161" s="3">
        <v>2373.56532</v>
      </c>
      <c r="G161" s="42">
        <f t="shared" si="4"/>
        <v>96.1</v>
      </c>
    </row>
    <row r="162" spans="1:7" ht="73.5" customHeight="1">
      <c r="A162" s="7" t="s">
        <v>239</v>
      </c>
      <c r="B162" s="8" t="s">
        <v>238</v>
      </c>
      <c r="C162" s="3">
        <v>46690</v>
      </c>
      <c r="D162" s="3"/>
      <c r="E162" s="2">
        <f t="shared" si="5"/>
        <v>46690</v>
      </c>
      <c r="F162" s="3">
        <v>46168.7822</v>
      </c>
      <c r="G162" s="42">
        <f t="shared" si="4"/>
        <v>98.9</v>
      </c>
    </row>
    <row r="163" spans="1:7" ht="39.75" customHeight="1">
      <c r="A163" s="7" t="s">
        <v>154</v>
      </c>
      <c r="B163" s="8" t="s">
        <v>198</v>
      </c>
      <c r="C163" s="3">
        <f>SUM(C164:C167)</f>
        <v>5545459</v>
      </c>
      <c r="D163" s="3">
        <f>SUM(D164:D167)</f>
        <v>0</v>
      </c>
      <c r="E163" s="2">
        <f t="shared" si="5"/>
        <v>5545459</v>
      </c>
      <c r="F163" s="3">
        <f>SUM(F164:F167)</f>
        <v>5532271.004210001</v>
      </c>
      <c r="G163" s="42">
        <f t="shared" si="4"/>
        <v>99.8</v>
      </c>
    </row>
    <row r="164" spans="1:7" ht="204.75" customHeight="1">
      <c r="A164" s="7" t="s">
        <v>135</v>
      </c>
      <c r="B164" s="8" t="s">
        <v>280</v>
      </c>
      <c r="C164" s="3">
        <v>3284982</v>
      </c>
      <c r="D164" s="3"/>
      <c r="E164" s="2">
        <f t="shared" si="5"/>
        <v>3284982</v>
      </c>
      <c r="F164" s="3">
        <v>3284169.09909</v>
      </c>
      <c r="G164" s="42">
        <f t="shared" si="4"/>
        <v>100</v>
      </c>
    </row>
    <row r="165" spans="1:7" ht="180.75" customHeight="1">
      <c r="A165" s="7" t="s">
        <v>136</v>
      </c>
      <c r="B165" s="8" t="s">
        <v>192</v>
      </c>
      <c r="C165" s="3">
        <v>251851</v>
      </c>
      <c r="D165" s="3"/>
      <c r="E165" s="2">
        <f t="shared" si="5"/>
        <v>251851</v>
      </c>
      <c r="F165" s="3">
        <v>247944.061</v>
      </c>
      <c r="G165" s="42">
        <f t="shared" si="4"/>
        <v>98.4</v>
      </c>
    </row>
    <row r="166" spans="1:7" ht="122.25" customHeight="1">
      <c r="A166" s="7" t="s">
        <v>134</v>
      </c>
      <c r="B166" s="8" t="s">
        <v>182</v>
      </c>
      <c r="C166" s="3">
        <v>95673</v>
      </c>
      <c r="D166" s="3"/>
      <c r="E166" s="2">
        <f t="shared" si="5"/>
        <v>95673</v>
      </c>
      <c r="F166" s="3">
        <v>89109.438</v>
      </c>
      <c r="G166" s="42">
        <f t="shared" si="4"/>
        <v>93.1</v>
      </c>
    </row>
    <row r="167" spans="1:7" ht="149.25" customHeight="1">
      <c r="A167" s="7" t="s">
        <v>137</v>
      </c>
      <c r="B167" s="8" t="s">
        <v>183</v>
      </c>
      <c r="C167" s="3">
        <v>1912953</v>
      </c>
      <c r="D167" s="3"/>
      <c r="E167" s="2">
        <f t="shared" si="5"/>
        <v>1912953</v>
      </c>
      <c r="F167" s="3">
        <v>1911048.40612</v>
      </c>
      <c r="G167" s="42">
        <f t="shared" si="4"/>
        <v>99.9</v>
      </c>
    </row>
    <row r="168" spans="1:7" ht="27.75" customHeight="1">
      <c r="A168" s="7" t="s">
        <v>155</v>
      </c>
      <c r="B168" s="8" t="s">
        <v>191</v>
      </c>
      <c r="C168" s="3">
        <f>C169</f>
        <v>483784.7</v>
      </c>
      <c r="D168" s="3">
        <f>D169</f>
        <v>-1036.7</v>
      </c>
      <c r="E168" s="2">
        <f t="shared" si="5"/>
        <v>482748</v>
      </c>
      <c r="F168" s="3">
        <f>F169</f>
        <v>482655.4192</v>
      </c>
      <c r="G168" s="42">
        <f t="shared" si="4"/>
        <v>100</v>
      </c>
    </row>
    <row r="169" spans="1:7" ht="40.5" customHeight="1">
      <c r="A169" s="7" t="s">
        <v>158</v>
      </c>
      <c r="B169" s="8" t="s">
        <v>157</v>
      </c>
      <c r="C169" s="3">
        <f>SUM(C170:C173)</f>
        <v>483784.7</v>
      </c>
      <c r="D169" s="3">
        <f>SUM(D170:D173)</f>
        <v>-1036.7</v>
      </c>
      <c r="E169" s="2">
        <f t="shared" si="5"/>
        <v>482748</v>
      </c>
      <c r="F169" s="3">
        <f>SUM(F170:F173)</f>
        <v>482655.4192</v>
      </c>
      <c r="G169" s="42">
        <f t="shared" si="4"/>
        <v>100</v>
      </c>
    </row>
    <row r="170" spans="1:7" ht="74.25" customHeight="1">
      <c r="A170" s="7" t="s">
        <v>197</v>
      </c>
      <c r="B170" s="8" t="s">
        <v>156</v>
      </c>
      <c r="C170" s="3">
        <v>1500</v>
      </c>
      <c r="D170" s="3"/>
      <c r="E170" s="2">
        <f t="shared" si="5"/>
        <v>1500</v>
      </c>
      <c r="F170" s="3">
        <v>1408.0792</v>
      </c>
      <c r="G170" s="42">
        <f t="shared" si="4"/>
        <v>93.9</v>
      </c>
    </row>
    <row r="171" spans="1:7" ht="63" customHeight="1">
      <c r="A171" s="7" t="s">
        <v>236</v>
      </c>
      <c r="B171" s="8" t="s">
        <v>237</v>
      </c>
      <c r="C171" s="3">
        <v>1036.7</v>
      </c>
      <c r="D171" s="3">
        <v>-1036.7</v>
      </c>
      <c r="E171" s="2">
        <f t="shared" si="5"/>
        <v>0</v>
      </c>
      <c r="F171" s="3">
        <v>0</v>
      </c>
      <c r="G171" s="42">
        <v>0</v>
      </c>
    </row>
    <row r="172" spans="1:7" ht="75" customHeight="1">
      <c r="A172" s="7" t="s">
        <v>322</v>
      </c>
      <c r="B172" s="8" t="s">
        <v>323</v>
      </c>
      <c r="C172" s="3">
        <v>449248</v>
      </c>
      <c r="D172" s="3"/>
      <c r="E172" s="2">
        <f t="shared" si="5"/>
        <v>449248</v>
      </c>
      <c r="F172" s="3">
        <v>449247.34</v>
      </c>
      <c r="G172" s="42">
        <f t="shared" si="4"/>
        <v>100</v>
      </c>
    </row>
    <row r="173" spans="1:7" ht="57.75" customHeight="1">
      <c r="A173" s="7" t="s">
        <v>324</v>
      </c>
      <c r="B173" s="8" t="s">
        <v>325</v>
      </c>
      <c r="C173" s="3">
        <v>32000</v>
      </c>
      <c r="D173" s="3"/>
      <c r="E173" s="2">
        <f t="shared" si="5"/>
        <v>32000</v>
      </c>
      <c r="F173" s="3">
        <v>32000</v>
      </c>
      <c r="G173" s="42">
        <f t="shared" si="4"/>
        <v>100</v>
      </c>
    </row>
    <row r="174" spans="1:7" ht="36" customHeight="1">
      <c r="A174" s="7" t="s">
        <v>311</v>
      </c>
      <c r="B174" s="8" t="s">
        <v>312</v>
      </c>
      <c r="C174" s="3">
        <f>SUM(C175:C177)</f>
        <v>13915.5</v>
      </c>
      <c r="D174" s="3">
        <f>SUM(D175:D177)</f>
        <v>0</v>
      </c>
      <c r="E174" s="2">
        <f t="shared" si="5"/>
        <v>13915.5</v>
      </c>
      <c r="F174" s="3">
        <f>SUM(F175:F177)</f>
        <v>26215.5</v>
      </c>
      <c r="G174" s="42">
        <f t="shared" si="4"/>
        <v>188.4</v>
      </c>
    </row>
    <row r="175" spans="1:7" ht="42" customHeight="1">
      <c r="A175" s="7" t="s">
        <v>313</v>
      </c>
      <c r="B175" s="8" t="s">
        <v>314</v>
      </c>
      <c r="C175" s="3">
        <v>285</v>
      </c>
      <c r="D175" s="3"/>
      <c r="E175" s="2">
        <f t="shared" si="5"/>
        <v>285</v>
      </c>
      <c r="F175" s="3">
        <v>285</v>
      </c>
      <c r="G175" s="42">
        <f t="shared" si="4"/>
        <v>100</v>
      </c>
    </row>
    <row r="176" spans="1:7" ht="42" customHeight="1">
      <c r="A176" s="7" t="s">
        <v>331</v>
      </c>
      <c r="B176" s="8" t="s">
        <v>314</v>
      </c>
      <c r="C176" s="3">
        <v>130.5</v>
      </c>
      <c r="D176" s="3"/>
      <c r="E176" s="2">
        <f t="shared" si="5"/>
        <v>130.5</v>
      </c>
      <c r="F176" s="3">
        <v>130.5</v>
      </c>
      <c r="G176" s="42">
        <f t="shared" si="4"/>
        <v>100</v>
      </c>
    </row>
    <row r="177" spans="1:7" ht="42" customHeight="1">
      <c r="A177" s="7" t="s">
        <v>326</v>
      </c>
      <c r="B177" s="8" t="s">
        <v>314</v>
      </c>
      <c r="C177" s="3">
        <v>13500</v>
      </c>
      <c r="D177" s="3"/>
      <c r="E177" s="2">
        <f t="shared" si="5"/>
        <v>13500</v>
      </c>
      <c r="F177" s="3">
        <v>25800</v>
      </c>
      <c r="G177" s="42">
        <f t="shared" si="4"/>
        <v>191.1</v>
      </c>
    </row>
    <row r="178" spans="1:7" ht="89.25" customHeight="1">
      <c r="A178" s="7" t="s">
        <v>240</v>
      </c>
      <c r="B178" s="8" t="s">
        <v>241</v>
      </c>
      <c r="C178" s="3">
        <f>SUM(C179:C184)</f>
        <v>26482.63595</v>
      </c>
      <c r="D178" s="3">
        <f>SUM(D179:D184)</f>
        <v>0</v>
      </c>
      <c r="E178" s="2">
        <f t="shared" si="5"/>
        <v>26482.63595</v>
      </c>
      <c r="F178" s="3">
        <f>SUM(F179:F184)</f>
        <v>26482.63595</v>
      </c>
      <c r="G178" s="42">
        <f t="shared" si="4"/>
        <v>100</v>
      </c>
    </row>
    <row r="179" spans="1:7" ht="44.25" customHeight="1">
      <c r="A179" s="7" t="s">
        <v>242</v>
      </c>
      <c r="B179" s="8" t="s">
        <v>243</v>
      </c>
      <c r="C179" s="3">
        <v>45.1184</v>
      </c>
      <c r="D179" s="3"/>
      <c r="E179" s="2">
        <f t="shared" si="5"/>
        <v>45.1184</v>
      </c>
      <c r="F179" s="3">
        <v>45.1184</v>
      </c>
      <c r="G179" s="42">
        <f t="shared" si="4"/>
        <v>100</v>
      </c>
    </row>
    <row r="180" spans="1:7" ht="40.5" customHeight="1">
      <c r="A180" s="7" t="s">
        <v>244</v>
      </c>
      <c r="B180" s="8" t="s">
        <v>243</v>
      </c>
      <c r="C180" s="3">
        <v>0.00012</v>
      </c>
      <c r="D180" s="3"/>
      <c r="E180" s="2">
        <f t="shared" si="5"/>
        <v>0.00012</v>
      </c>
      <c r="F180" s="3">
        <v>0.00012</v>
      </c>
      <c r="G180" s="42">
        <f t="shared" si="4"/>
        <v>100</v>
      </c>
    </row>
    <row r="181" spans="1:7" ht="40.5" customHeight="1">
      <c r="A181" s="7" t="s">
        <v>327</v>
      </c>
      <c r="B181" s="8" t="s">
        <v>243</v>
      </c>
      <c r="C181" s="3">
        <v>224.28714</v>
      </c>
      <c r="D181" s="3"/>
      <c r="E181" s="2">
        <f t="shared" si="5"/>
        <v>224.28714</v>
      </c>
      <c r="F181" s="3">
        <v>224.28714</v>
      </c>
      <c r="G181" s="42">
        <f t="shared" si="4"/>
        <v>100</v>
      </c>
    </row>
    <row r="182" spans="1:7" ht="40.5" customHeight="1">
      <c r="A182" s="7" t="s">
        <v>245</v>
      </c>
      <c r="B182" s="8" t="s">
        <v>246</v>
      </c>
      <c r="C182" s="3">
        <v>0.69</v>
      </c>
      <c r="D182" s="3"/>
      <c r="E182" s="2">
        <f t="shared" si="5"/>
        <v>0.69</v>
      </c>
      <c r="F182" s="3">
        <v>0.69</v>
      </c>
      <c r="G182" s="42">
        <f t="shared" si="4"/>
        <v>100</v>
      </c>
    </row>
    <row r="183" spans="1:7" ht="42.75" customHeight="1">
      <c r="A183" s="7" t="s">
        <v>247</v>
      </c>
      <c r="B183" s="8" t="s">
        <v>248</v>
      </c>
      <c r="C183" s="3">
        <v>643.446</v>
      </c>
      <c r="D183" s="3"/>
      <c r="E183" s="2">
        <f t="shared" si="5"/>
        <v>643.446</v>
      </c>
      <c r="F183" s="3">
        <v>643.446</v>
      </c>
      <c r="G183" s="42">
        <f t="shared" si="4"/>
        <v>100</v>
      </c>
    </row>
    <row r="184" spans="1:7" ht="75" customHeight="1">
      <c r="A184" s="7" t="s">
        <v>249</v>
      </c>
      <c r="B184" s="8" t="s">
        <v>250</v>
      </c>
      <c r="C184" s="3">
        <v>25569.09429</v>
      </c>
      <c r="D184" s="3"/>
      <c r="E184" s="2">
        <f t="shared" si="5"/>
        <v>25569.09429</v>
      </c>
      <c r="F184" s="3">
        <v>25569.09429</v>
      </c>
      <c r="G184" s="42">
        <f t="shared" si="4"/>
        <v>100</v>
      </c>
    </row>
    <row r="185" spans="1:7" ht="62.25" customHeight="1">
      <c r="A185" s="7" t="s">
        <v>215</v>
      </c>
      <c r="B185" s="8" t="s">
        <v>213</v>
      </c>
      <c r="C185" s="3">
        <f>C188+C191+C187+C190+C186+C189</f>
        <v>-36324.83482</v>
      </c>
      <c r="D185" s="3">
        <f>D188+D191+D187+D190+D186+D189</f>
        <v>0</v>
      </c>
      <c r="E185" s="2">
        <f t="shared" si="5"/>
        <v>-36324.83482</v>
      </c>
      <c r="F185" s="3">
        <f>F188+F191+F187+F190+F186+F189</f>
        <v>-36821.55181</v>
      </c>
      <c r="G185" s="42">
        <f t="shared" si="4"/>
        <v>101.4</v>
      </c>
    </row>
    <row r="186" spans="1:7" ht="72.75" customHeight="1">
      <c r="A186" s="7" t="s">
        <v>291</v>
      </c>
      <c r="B186" s="8" t="s">
        <v>219</v>
      </c>
      <c r="C186" s="3">
        <v>-280.001</v>
      </c>
      <c r="D186" s="3"/>
      <c r="E186" s="2">
        <f t="shared" si="5"/>
        <v>-280.001</v>
      </c>
      <c r="F186" s="3">
        <v>-280.001</v>
      </c>
      <c r="G186" s="42">
        <f t="shared" si="4"/>
        <v>100</v>
      </c>
    </row>
    <row r="187" spans="1:7" ht="66.75" customHeight="1">
      <c r="A187" s="7" t="s">
        <v>292</v>
      </c>
      <c r="B187" s="8" t="s">
        <v>219</v>
      </c>
      <c r="C187" s="3">
        <v>-196.37256</v>
      </c>
      <c r="D187" s="3"/>
      <c r="E187" s="2">
        <f t="shared" si="5"/>
        <v>-196.37256</v>
      </c>
      <c r="F187" s="3">
        <v>-693.08955</v>
      </c>
      <c r="G187" s="42">
        <f t="shared" si="4"/>
        <v>352.9</v>
      </c>
    </row>
    <row r="188" spans="1:7" ht="57.75" customHeight="1">
      <c r="A188" s="7" t="s">
        <v>216</v>
      </c>
      <c r="B188" s="8" t="s">
        <v>214</v>
      </c>
      <c r="C188" s="3">
        <v>-10994.68031</v>
      </c>
      <c r="D188" s="3"/>
      <c r="E188" s="2">
        <f t="shared" si="5"/>
        <v>-10994.68031</v>
      </c>
      <c r="F188" s="3">
        <v>-10994.68031</v>
      </c>
      <c r="G188" s="42">
        <f t="shared" si="4"/>
        <v>100</v>
      </c>
    </row>
    <row r="189" spans="1:7" ht="57.75" customHeight="1">
      <c r="A189" s="7" t="s">
        <v>221</v>
      </c>
      <c r="B189" s="8" t="s">
        <v>214</v>
      </c>
      <c r="C189" s="3">
        <v>-257.54328</v>
      </c>
      <c r="D189" s="3"/>
      <c r="E189" s="2">
        <f t="shared" si="5"/>
        <v>-257.54328</v>
      </c>
      <c r="F189" s="3">
        <v>-257.54328</v>
      </c>
      <c r="G189" s="42">
        <f t="shared" si="4"/>
        <v>100</v>
      </c>
    </row>
    <row r="190" spans="1:7" ht="57.75" customHeight="1">
      <c r="A190" s="7" t="s">
        <v>218</v>
      </c>
      <c r="B190" s="8" t="s">
        <v>214</v>
      </c>
      <c r="C190" s="3">
        <v>-19185.23829</v>
      </c>
      <c r="D190" s="3"/>
      <c r="E190" s="2">
        <f t="shared" si="5"/>
        <v>-19185.23829</v>
      </c>
      <c r="F190" s="3">
        <v>-19185.23829</v>
      </c>
      <c r="G190" s="42">
        <f t="shared" si="4"/>
        <v>100</v>
      </c>
    </row>
    <row r="191" spans="1:7" ht="58.5" customHeight="1">
      <c r="A191" s="7" t="s">
        <v>217</v>
      </c>
      <c r="B191" s="8" t="s">
        <v>214</v>
      </c>
      <c r="C191" s="3">
        <v>-5410.99938</v>
      </c>
      <c r="D191" s="3"/>
      <c r="E191" s="2">
        <f t="shared" si="5"/>
        <v>-5410.99938</v>
      </c>
      <c r="F191" s="3">
        <v>-5410.99938</v>
      </c>
      <c r="G191" s="42">
        <f t="shared" si="4"/>
        <v>100</v>
      </c>
    </row>
    <row r="192" spans="1:7" ht="28.5" customHeight="1">
      <c r="A192" s="7"/>
      <c r="B192" s="21" t="s">
        <v>13</v>
      </c>
      <c r="C192" s="22">
        <f>C13+C99</f>
        <v>21491601.157129996</v>
      </c>
      <c r="D192" s="22">
        <f>D13+D99</f>
        <v>-686.7</v>
      </c>
      <c r="E192" s="22">
        <f t="shared" si="5"/>
        <v>21490914.457129996</v>
      </c>
      <c r="F192" s="22">
        <f>F13+F99</f>
        <v>22184013.469270002</v>
      </c>
      <c r="G192" s="43">
        <f t="shared" si="4"/>
        <v>103.2</v>
      </c>
    </row>
    <row r="193" spans="1:3" ht="22.5" customHeight="1">
      <c r="A193" s="38"/>
      <c r="B193" s="39"/>
      <c r="C193" s="40"/>
    </row>
    <row r="194" spans="1:3" ht="23.25" customHeight="1">
      <c r="A194" s="45" t="s">
        <v>354</v>
      </c>
      <c r="B194" s="45"/>
      <c r="C194" s="45"/>
    </row>
    <row r="195" spans="1:3" ht="18.75" customHeight="1">
      <c r="A195" s="45" t="s">
        <v>355</v>
      </c>
      <c r="B195" s="45"/>
      <c r="C195" s="45"/>
    </row>
    <row r="196" spans="1:5" ht="19.5" customHeight="1">
      <c r="A196" s="45" t="s">
        <v>356</v>
      </c>
      <c r="B196" s="45"/>
      <c r="C196" s="45"/>
      <c r="D196" s="45"/>
      <c r="E196" s="45"/>
    </row>
  </sheetData>
  <sheetProtection/>
  <mergeCells count="10">
    <mergeCell ref="A196:E196"/>
    <mergeCell ref="A194:C194"/>
    <mergeCell ref="F10:G10"/>
    <mergeCell ref="A195:C195"/>
    <mergeCell ref="B1:C1"/>
    <mergeCell ref="B2:C2"/>
    <mergeCell ref="B3:C3"/>
    <mergeCell ref="B4:C4"/>
    <mergeCell ref="B5:C5"/>
    <mergeCell ref="A9:G9"/>
  </mergeCells>
  <printOptions/>
  <pageMargins left="0.4724409448818898" right="0.1968503937007874" top="0.5511811023622047" bottom="0.3937007874015748" header="0.11811023622047245" footer="0"/>
  <pageSetup fitToHeight="14" fitToWidth="1" horizontalDpi="600" verticalDpi="600" orientation="portrait" paperSize="9" scale="58" r:id="rId1"/>
  <headerFooter>
    <oddFooter>&amp;R&amp;P</oddFooter>
  </headerFooter>
  <rowBreaks count="8" manualBreakCount="8">
    <brk id="50" max="6" man="1"/>
    <brk id="68" max="6" man="1"/>
    <brk id="128" max="6" man="1"/>
    <brk id="144" max="6" man="1"/>
    <brk id="153" max="6" man="1"/>
    <brk id="164" max="6" man="1"/>
    <brk id="171" max="6" man="1"/>
    <brk id="1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2021-04-28T16:20:26Z</cp:lastPrinted>
  <dcterms:created xsi:type="dcterms:W3CDTF">2004-10-05T07:40:56Z</dcterms:created>
  <dcterms:modified xsi:type="dcterms:W3CDTF">2021-04-28T16:21:58Z</dcterms:modified>
  <cp:category/>
  <cp:version/>
  <cp:contentType/>
  <cp:contentStatus/>
</cp:coreProperties>
</file>